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6/Output/Produktionszahlen - kurz/"/>
    </mc:Choice>
  </mc:AlternateContent>
  <xr:revisionPtr revIDLastSave="112" documentId="8_{BF2D3F29-2A8F-408B-A8ED-09190E187C0A}" xr6:coauthVersionLast="47" xr6:coauthVersionMax="47" xr10:uidLastSave="{676ECBE0-BECC-44DC-BBEF-9ABBF204BB59}"/>
  <bookViews>
    <workbookView xWindow="1950" yWindow="1035" windowWidth="23385" windowHeight="15165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23" i="1"/>
  <c r="E22" i="1"/>
  <c r="E21" i="1"/>
  <c r="E18" i="1"/>
  <c r="E17" i="1"/>
  <c r="E16" i="1"/>
  <c r="E12" i="1"/>
  <c r="E11" i="1"/>
  <c r="E13" i="1"/>
  <c r="I28" i="1"/>
  <c r="H28" i="1"/>
  <c r="E28" i="1"/>
  <c r="D28" i="1"/>
  <c r="D23" i="1"/>
  <c r="D22" i="1"/>
  <c r="D21" i="1"/>
  <c r="D18" i="1"/>
  <c r="D17" i="1"/>
  <c r="D16" i="1"/>
  <c r="D13" i="1"/>
  <c r="D12" i="1"/>
  <c r="D11" i="1"/>
  <c r="E19" i="1" l="1"/>
  <c r="E24" i="1"/>
  <c r="E14" i="1"/>
  <c r="F21" i="1" l="1"/>
  <c r="G21" i="1" s="1"/>
  <c r="F16" i="1"/>
  <c r="G16" i="1" s="1"/>
  <c r="F11" i="1"/>
  <c r="G11" i="1" s="1"/>
  <c r="E26" i="1"/>
  <c r="H8" i="1" l="1"/>
  <c r="I8" i="1"/>
  <c r="A1" i="1"/>
  <c r="F28" i="1" l="1"/>
  <c r="G28" i="1" s="1"/>
  <c r="J28" i="1" l="1"/>
  <c r="K28" i="1" s="1"/>
  <c r="F17" i="1" l="1"/>
  <c r="G17" i="1" s="1"/>
  <c r="F22" i="1"/>
  <c r="G22" i="1" s="1"/>
  <c r="F12" i="1"/>
  <c r="G12" i="1" s="1"/>
  <c r="F18" i="1"/>
  <c r="G18" i="1" s="1"/>
  <c r="H21" i="1"/>
  <c r="H16" i="1"/>
  <c r="H11" i="1"/>
  <c r="F19" i="1" l="1"/>
  <c r="G19" i="1" s="1"/>
  <c r="F13" i="1" l="1"/>
  <c r="G13" i="1" s="1"/>
  <c r="D14" i="1"/>
  <c r="F14" i="1" s="1"/>
  <c r="G14" i="1" s="1"/>
  <c r="F23" i="1"/>
  <c r="G23" i="1" s="1"/>
  <c r="D24" i="1"/>
  <c r="F24" i="1" s="1"/>
  <c r="G24" i="1" s="1"/>
  <c r="I18" i="1" l="1"/>
  <c r="I23" i="1"/>
  <c r="I13" i="1"/>
  <c r="I11" i="1"/>
  <c r="I17" i="1"/>
  <c r="I12" i="1"/>
  <c r="I16" i="1"/>
  <c r="I21" i="1"/>
  <c r="I22" i="1"/>
  <c r="J11" i="1" l="1"/>
  <c r="K11" i="1" s="1"/>
  <c r="I14" i="1"/>
  <c r="J16" i="1"/>
  <c r="K16" i="1" s="1"/>
  <c r="I19" i="1"/>
  <c r="J21" i="1"/>
  <c r="K21" i="1" s="1"/>
  <c r="I24" i="1"/>
  <c r="I26" i="1"/>
  <c r="D26" i="1" l="1"/>
  <c r="F26" i="1" s="1"/>
  <c r="G26" i="1" s="1"/>
  <c r="H12" i="1" l="1"/>
  <c r="H17" i="1"/>
  <c r="H22" i="1"/>
  <c r="J12" i="1" l="1"/>
  <c r="K12" i="1" s="1"/>
  <c r="J17" i="1"/>
  <c r="K17" i="1" s="1"/>
  <c r="J22" i="1"/>
  <c r="K22" i="1" s="1"/>
  <c r="H18" i="1"/>
  <c r="H23" i="1"/>
  <c r="H13" i="1"/>
  <c r="H26" i="1" l="1"/>
  <c r="J26" i="1" s="1"/>
  <c r="K26" i="1" s="1"/>
  <c r="H19" i="1"/>
  <c r="J19" i="1" s="1"/>
  <c r="K19" i="1" s="1"/>
  <c r="J18" i="1"/>
  <c r="K18" i="1" s="1"/>
  <c r="H24" i="1"/>
  <c r="J24" i="1" s="1"/>
  <c r="K24" i="1" s="1"/>
  <c r="J23" i="1"/>
  <c r="K23" i="1" s="1"/>
  <c r="H14" i="1"/>
  <c r="J14" i="1" s="1"/>
  <c r="K14" i="1" s="1"/>
  <c r="J13" i="1"/>
  <c r="K13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<sst xmlns="http://schemas.openxmlformats.org/spreadsheetml/2006/main" count="31" uniqueCount="19">
  <si>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</si>
  <si>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</si>
  <si>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April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</si>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</sst>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7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St4/04_BSt4.xlsx" TargetMode="External"/><Relationship Id="rId2" Type="http://schemas.openxmlformats.org/officeDocument/2006/relationships/externalLinkPath" Target="https://debrivev-my.sharepoint.com/personal/cassiani_saritzoglou_braunkohle_de/Documents/Statistik%20Datenbank/2026/Output/BSt4/04_BSt4.xlsx" TargetMode="External"/><Relationship Id="rId1" Type="http://schemas.openxmlformats.org/officeDocument/2006/relationships/externalLinkPath" Target="/personal/cassiani_saritzoglou_braunkohle_de/Documents/Statistik%20Datenbank/2026/Output/BSt4/04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Output/BSt4/04_BSt4.xlsx" TargetMode="External"/><Relationship Id="rId2" Type="http://schemas.openxmlformats.org/officeDocument/2006/relationships/externalLinkPath" Target="https://debrivev-my.sharepoint.com/personal/cassiani_saritzoglou_braunkohle_de/Documents/Statistik%20Datenbank/2025/Output/BSt4/04_BSt4.xlsx" TargetMode="External"/><Relationship Id="rId1" Type="http://schemas.openxmlformats.org/officeDocument/2006/relationships/externalLinkPath" Target="/personal/cassiani_saritzoglou_braunkohle_de/Documents/Statistik%20Datenbank/2025/Output/BSt4/04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oduktionszahlen%20-%20lang/04_Produktionszahlen_lang.xlsx" TargetMode="External"/><Relationship Id="rId2" Type="http://schemas.openxmlformats.org/officeDocument/2006/relationships/externalLinkPath" Target="https://debrivev-my.sharepoint.com/personal/cassiani_saritzoglou_braunkohle_de/Documents/Statistik%20Datenbank/2026/Output/Produktionszahlen%20-%20lang/04_Produktionszahlen_lang.xlsx" TargetMode="External"/><Relationship Id="rId1" Type="http://schemas.openxmlformats.org/officeDocument/2006/relationships/externalLinkPath" Target="/personal/cassiani_saritzoglou_braunkohle_de/Documents/Statistik%20Datenbank/2026/Output/Produktionszahlen%20-%20lang/04_Produktionszahlen_la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4/Output/Produktionszahlen%20-%20kurz/04_Produktionszahlen_kurz.xlsx" TargetMode="External"/><Relationship Id="rId1" Type="http://schemas.openxmlformats.org/officeDocument/2006/relationships/externalLinkPath" Target="/personal/cassiani_saritzoglou_braunkohle_de/Documents/Statistik%20Datenbank/2024/Output/Produktionszahlen%20-%20kurz/04_Produktionszahlen_kur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SQKC6NPMV5YRCJYE5QDQI4FHP5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4_BSt4"/>
    </sheetNames>
    <sheetDataSet>
      <sheetData sheetId="0">
        <row r="7">
          <cell r="E7">
            <v>2449961.821</v>
          </cell>
          <cell r="G7">
            <v>2443953</v>
          </cell>
          <cell r="J7">
            <v>616575</v>
          </cell>
        </row>
        <row r="10">
          <cell r="E10">
            <v>1986594.1329999999</v>
          </cell>
          <cell r="G10">
            <v>2241654</v>
          </cell>
          <cell r="J10">
            <v>504962.8</v>
          </cell>
        </row>
        <row r="45">
          <cell r="E45">
            <v>14360151</v>
          </cell>
          <cell r="G45">
            <v>11321224</v>
          </cell>
          <cell r="J45">
            <v>3583336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XGNEWNNG6K5NB2JB63XC4SPI5L">
      <xxl21:absoluteUrl r:id="rId2"/>
      <xxl21:relativeUrl r:id="rId3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  <sheetName val="04_BSt4"/>
    </sheetNames>
    <sheetDataSet>
      <sheetData sheetId="0">
        <row r="7">
          <cell r="E7">
            <v>3166063.5240000002</v>
          </cell>
          <cell r="G7">
            <v>2662602</v>
          </cell>
          <cell r="J7">
            <v>688422</v>
          </cell>
        </row>
        <row r="10">
          <cell r="E10">
            <v>2696425.5210000002</v>
          </cell>
          <cell r="G10">
            <v>2455807</v>
          </cell>
          <cell r="J10">
            <v>703215</v>
          </cell>
        </row>
        <row r="45">
          <cell r="E45">
            <v>17991708</v>
          </cell>
          <cell r="G45">
            <v>15499574</v>
          </cell>
          <cell r="J45">
            <v>3952788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RF5WFLUU6IYRDICSACYYN4OE3L">
      <xxl21:absoluteUrl r:id="rId2"/>
      <xxl21:relativeUrl r:id="rId3"/>
    </xxl21:alternateUrls>
    <sheetNames>
      <sheetName val="Produktionszahlen"/>
    </sheetNames>
    <sheetDataSet>
      <sheetData sheetId="0">
        <row r="11">
          <cell r="H11">
            <v>58818090</v>
          </cell>
          <cell r="I11">
            <v>68062424</v>
          </cell>
        </row>
        <row r="12">
          <cell r="H12">
            <v>60777318</v>
          </cell>
          <cell r="I12">
            <v>73023181</v>
          </cell>
        </row>
        <row r="13">
          <cell r="H13">
            <v>13084234</v>
          </cell>
          <cell r="I13">
            <v>12795925</v>
          </cell>
        </row>
        <row r="16">
          <cell r="H16">
            <v>13195581.038999999</v>
          </cell>
          <cell r="I16">
            <v>13819589.627999999</v>
          </cell>
        </row>
        <row r="17">
          <cell r="H17">
            <v>12439652</v>
          </cell>
          <cell r="I17">
            <v>13922516</v>
          </cell>
        </row>
        <row r="18">
          <cell r="H18">
            <v>3955820</v>
          </cell>
          <cell r="I18">
            <v>4670055.4400000004</v>
          </cell>
        </row>
        <row r="21">
          <cell r="H21">
            <v>11536505.405999999</v>
          </cell>
          <cell r="I21">
            <v>11885909.171</v>
          </cell>
        </row>
        <row r="22">
          <cell r="H22">
            <v>11608030</v>
          </cell>
          <cell r="I22">
            <v>13185911</v>
          </cell>
        </row>
        <row r="23">
          <cell r="H23">
            <v>3775754.05</v>
          </cell>
          <cell r="I23">
            <v>4490531.5999999996</v>
          </cell>
        </row>
        <row r="27">
          <cell r="D27">
            <v>50213.254999999997</v>
          </cell>
          <cell r="E27">
            <v>33719.819000000003</v>
          </cell>
          <cell r="H27">
            <v>172918.908</v>
          </cell>
          <cell r="I27">
            <v>137783.88199999998</v>
          </cell>
        </row>
        <row r="32">
          <cell r="D32">
            <v>233383.38099999999</v>
          </cell>
          <cell r="E32">
            <v>233124.97999999998</v>
          </cell>
          <cell r="H32">
            <v>739952.478</v>
          </cell>
          <cell r="I32">
            <v>784786.92999999993</v>
          </cell>
        </row>
        <row r="35">
          <cell r="D35">
            <v>1742.5</v>
          </cell>
          <cell r="E35">
            <v>1038.46</v>
          </cell>
          <cell r="H35">
            <v>5075.16</v>
          </cell>
          <cell r="I35">
            <v>76448.340000000011</v>
          </cell>
        </row>
        <row r="38">
          <cell r="D38">
            <v>9853.1170000000002</v>
          </cell>
          <cell r="E38">
            <v>12147.453</v>
          </cell>
          <cell r="H38">
            <v>42686.714</v>
          </cell>
          <cell r="I38">
            <v>48994.535000000003</v>
          </cell>
        </row>
        <row r="42">
          <cell r="D42">
            <v>65848.210999999996</v>
          </cell>
          <cell r="E42">
            <v>92070.035000000003</v>
          </cell>
          <cell r="H42">
            <v>345429.55</v>
          </cell>
          <cell r="I42">
            <v>443885.28500000003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duktionszahlen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6" workbookViewId="0">
      <selection activeCell="D19" sqref="D19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32">
        <f ca="1">TODAY()</f>
        <v>46164</v>
      </c>
      <c r="B1" s="33"/>
      <c r="C1" s="33"/>
      <c r="D1" s="33"/>
      <c r="E1" s="33"/>
      <c r="H1" s="34" t="s">
        <v>0</v>
      </c>
      <c r="I1" s="34"/>
      <c r="J1" s="34"/>
      <c r="K1" s="34"/>
    </row>
    <row r="2" spans="1:11" ht="3.95" customHeight="1"/>
    <row r="3" spans="1:11" ht="15.9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20.100000000000001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20.100000000000001" customHeight="1">
      <c r="A5" s="16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9.5" customHeight="1">
      <c r="A6" s="16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0.100000000000001" customHeight="1">
      <c r="A7" s="17"/>
      <c r="B7" s="18"/>
      <c r="C7" s="19"/>
      <c r="D7" s="26" t="s">
        <v>3</v>
      </c>
      <c r="E7" s="26"/>
      <c r="F7" s="26"/>
      <c r="G7" s="27"/>
      <c r="H7" s="26" t="s">
        <v>4</v>
      </c>
      <c r="I7" s="26"/>
      <c r="J7" s="26"/>
      <c r="K7" s="27"/>
    </row>
    <row r="8" spans="1:11" ht="26.45" customHeight="1">
      <c r="A8" s="20"/>
      <c r="B8" s="21"/>
      <c r="C8" s="22"/>
      <c r="D8" s="28">
        <v>2026</v>
      </c>
      <c r="E8" s="28">
        <v>2025</v>
      </c>
      <c r="F8" s="30" t="s">
        <v>5</v>
      </c>
      <c r="G8" s="31"/>
      <c r="H8" s="28">
        <f>D8</f>
        <v>2026</v>
      </c>
      <c r="I8" s="28">
        <f>E8</f>
        <v>2025</v>
      </c>
      <c r="J8" s="30" t="s">
        <v>6</v>
      </c>
      <c r="K8" s="31"/>
    </row>
    <row r="9" spans="1:11" ht="20.100000000000001" customHeight="1">
      <c r="A9" s="23"/>
      <c r="B9" s="24"/>
      <c r="C9" s="25"/>
      <c r="D9" s="29"/>
      <c r="E9" s="29"/>
      <c r="F9" s="4" t="s">
        <v>7</v>
      </c>
      <c r="G9" s="4" t="s">
        <v>8</v>
      </c>
      <c r="H9" s="29"/>
      <c r="I9" s="29"/>
      <c r="J9" s="4" t="s">
        <v>7</v>
      </c>
      <c r="K9" s="4" t="s">
        <v>8</v>
      </c>
    </row>
    <row r="10" spans="1:11" ht="20.100000000000001" customHeight="1">
      <c r="A10" s="1"/>
      <c r="B10" s="10" t="s">
        <v>9</v>
      </c>
      <c r="C10" s="10"/>
      <c r="D10" s="10"/>
      <c r="E10" s="10"/>
      <c r="F10" s="10"/>
      <c r="G10" s="10"/>
      <c r="H10" s="10"/>
      <c r="I10" s="10"/>
      <c r="J10" s="10"/>
      <c r="K10" s="11"/>
    </row>
    <row r="11" spans="1:11" ht="12" customHeight="1">
      <c r="A11" s="15"/>
      <c r="B11" s="14"/>
      <c r="C11" s="2" t="s">
        <v>10</v>
      </c>
      <c r="D11" s="5">
        <f>'[1]BSt4 - Rohkohle'!E45</f>
        <v>14360151</v>
      </c>
      <c r="E11" s="5">
        <f>'[2]BSt4 - Rohkohle'!E45</f>
        <v>17991708</v>
      </c>
      <c r="F11" s="5">
        <f>D11-E11</f>
        <v>-3631557</v>
      </c>
      <c r="G11" s="6">
        <f>100*F11/E11</f>
        <v>-20.184615045997855</v>
      </c>
      <c r="H11" s="5">
        <f>[3]Produktionszahlen!H11</f>
        <v>58818090</v>
      </c>
      <c r="I11" s="5">
        <f>[3]Produktionszahlen!I11</f>
        <v>68062424</v>
      </c>
      <c r="J11" s="5">
        <f>H11-I11</f>
        <v>-9244334</v>
      </c>
      <c r="K11" s="6">
        <f>100*J11/I11</f>
        <v>-13.582140418625114</v>
      </c>
    </row>
    <row r="12" spans="1:11" ht="12" customHeight="1">
      <c r="A12" s="15"/>
      <c r="B12" s="14"/>
      <c r="C12" s="2" t="s">
        <v>11</v>
      </c>
      <c r="D12" s="5">
        <f>'[1]BSt4 - Rohkohle'!G45</f>
        <v>11321224</v>
      </c>
      <c r="E12" s="5">
        <f>'[2]BSt4 - Rohkohle'!G45</f>
        <v>15499574</v>
      </c>
      <c r="F12" s="5">
        <f>D12-E12</f>
        <v>-4178350</v>
      </c>
      <c r="G12" s="6">
        <f>100*F12/E12</f>
        <v>-26.957837679925913</v>
      </c>
      <c r="H12" s="5">
        <f>[3]Produktionszahlen!H12</f>
        <v>60777318</v>
      </c>
      <c r="I12" s="5">
        <f>[3]Produktionszahlen!I12</f>
        <v>73023181</v>
      </c>
      <c r="J12" s="5">
        <f>H12-I12</f>
        <v>-12245863</v>
      </c>
      <c r="K12" s="6">
        <f>100*J12/I12</f>
        <v>-16.769829569599274</v>
      </c>
    </row>
    <row r="13" spans="1:11" ht="12" customHeight="1">
      <c r="A13" s="15"/>
      <c r="B13" s="14"/>
      <c r="C13" s="2" t="s">
        <v>12</v>
      </c>
      <c r="D13" s="5">
        <f>'[1]BSt4 - Rohkohle'!J45</f>
        <v>3583336</v>
      </c>
      <c r="E13" s="5">
        <f>'[2]BSt4 - Rohkohle'!J45</f>
        <v>3952788</v>
      </c>
      <c r="F13" s="5">
        <f>D13-E13</f>
        <v>-369452</v>
      </c>
      <c r="G13" s="6">
        <f>100*F13/E13</f>
        <v>-9.3466181338336387</v>
      </c>
      <c r="H13" s="5">
        <f>[3]Produktionszahlen!H13</f>
        <v>13084234</v>
      </c>
      <c r="I13" s="5">
        <f>[3]Produktionszahlen!I13</f>
        <v>12795925</v>
      </c>
      <c r="J13" s="5">
        <f>H13-I13</f>
        <v>288309</v>
      </c>
      <c r="K13" s="6">
        <f>100*J13/I13</f>
        <v>2.2531313679941074</v>
      </c>
    </row>
    <row r="14" spans="1:11" ht="12.95" customHeight="1">
      <c r="A14" s="12"/>
      <c r="B14" s="13"/>
      <c r="C14" s="3" t="s">
        <v>13</v>
      </c>
      <c r="D14" s="7">
        <f>SUM(D11:D13)</f>
        <v>29264711</v>
      </c>
      <c r="E14" s="7">
        <f>SUM(E11:E13)</f>
        <v>37444070</v>
      </c>
      <c r="F14" s="7">
        <f>D14-E14</f>
        <v>-8179359</v>
      </c>
      <c r="G14" s="8">
        <f>100*F14/E14</f>
        <v>-21.844203901979672</v>
      </c>
      <c r="H14" s="7">
        <f>SUM(H11:H13)</f>
        <v>132679642</v>
      </c>
      <c r="I14" s="7">
        <f>SUM(I11:I13)</f>
        <v>153881530</v>
      </c>
      <c r="J14" s="7">
        <f>H14-I14</f>
        <v>-21201888</v>
      </c>
      <c r="K14" s="8">
        <f>100*J14/I14</f>
        <v>-13.778059004222275</v>
      </c>
    </row>
    <row r="15" spans="1:11" ht="20.100000000000001" customHeight="1">
      <c r="A15" s="1"/>
      <c r="B15" s="10" t="s">
        <v>14</v>
      </c>
      <c r="C15" s="10"/>
      <c r="D15" s="10"/>
      <c r="E15" s="10"/>
      <c r="F15" s="10"/>
      <c r="G15" s="10"/>
      <c r="H15" s="10"/>
      <c r="I15" s="10"/>
      <c r="J15" s="10"/>
      <c r="K15" s="11"/>
    </row>
    <row r="16" spans="1:11" ht="12" customHeight="1">
      <c r="A16" s="15"/>
      <c r="B16" s="14"/>
      <c r="C16" s="2" t="s">
        <v>10</v>
      </c>
      <c r="D16" s="5">
        <f>'[1]BSt4 - Rohkohle'!E7</f>
        <v>2449961.821</v>
      </c>
      <c r="E16" s="5">
        <f>'[2]BSt4 - Rohkohle'!E7</f>
        <v>3166063.5240000002</v>
      </c>
      <c r="F16" s="5">
        <f>D16-E16</f>
        <v>-716101.70300000021</v>
      </c>
      <c r="G16" s="6">
        <f>100*F16/E16</f>
        <v>-22.618045960596469</v>
      </c>
      <c r="H16" s="5">
        <f>[3]Produktionszahlen!H16</f>
        <v>13195581.038999999</v>
      </c>
      <c r="I16" s="5">
        <f>[3]Produktionszahlen!I16</f>
        <v>13819589.627999999</v>
      </c>
      <c r="J16" s="5">
        <f>H16-I16</f>
        <v>-624008.58899999969</v>
      </c>
      <c r="K16" s="6">
        <f>100*J16/I16</f>
        <v>-4.5153915984284376</v>
      </c>
    </row>
    <row r="17" spans="1:11" ht="12" customHeight="1">
      <c r="A17" s="15"/>
      <c r="B17" s="14"/>
      <c r="C17" s="2" t="s">
        <v>11</v>
      </c>
      <c r="D17" s="5">
        <f>'[1]BSt4 - Rohkohle'!G7</f>
        <v>2443953</v>
      </c>
      <c r="E17" s="5">
        <f>'[2]BSt4 - Rohkohle'!G7</f>
        <v>2662602</v>
      </c>
      <c r="F17" s="5">
        <f>D17-E17</f>
        <v>-218649</v>
      </c>
      <c r="G17" s="6">
        <f>100*F17/E17</f>
        <v>-8.2118544190983105</v>
      </c>
      <c r="H17" s="5">
        <f>[3]Produktionszahlen!H17</f>
        <v>12439652</v>
      </c>
      <c r="I17" s="5">
        <f>[3]Produktionszahlen!I17</f>
        <v>13922516</v>
      </c>
      <c r="J17" s="5">
        <f>H17-I17</f>
        <v>-1482864</v>
      </c>
      <c r="K17" s="6">
        <f>100*J17/I17</f>
        <v>-10.650833513137998</v>
      </c>
    </row>
    <row r="18" spans="1:11" ht="12" customHeight="1">
      <c r="A18" s="15"/>
      <c r="B18" s="14"/>
      <c r="C18" s="2" t="s">
        <v>12</v>
      </c>
      <c r="D18" s="5">
        <f>'[1]BSt4 - Rohkohle'!J7</f>
        <v>616575</v>
      </c>
      <c r="E18" s="5">
        <f>'[2]BSt4 - Rohkohle'!J7</f>
        <v>688422</v>
      </c>
      <c r="F18" s="5">
        <f>D18-E18</f>
        <v>-71847</v>
      </c>
      <c r="G18" s="6">
        <f>100*F18/E18</f>
        <v>-10.4364764635645</v>
      </c>
      <c r="H18" s="5">
        <f>[3]Produktionszahlen!H18</f>
        <v>3955820</v>
      </c>
      <c r="I18" s="5">
        <f>[3]Produktionszahlen!I18</f>
        <v>4670055.4400000004</v>
      </c>
      <c r="J18" s="5">
        <f>H18-I18</f>
        <v>-714235.44000000041</v>
      </c>
      <c r="K18" s="6">
        <f>100*J18/I18</f>
        <v>-15.293939208567519</v>
      </c>
    </row>
    <row r="19" spans="1:11" ht="12.95" customHeight="1">
      <c r="A19" s="12"/>
      <c r="B19" s="13"/>
      <c r="C19" s="3" t="s">
        <v>13</v>
      </c>
      <c r="D19" s="7">
        <f>SUM(D16:D18)</f>
        <v>5510489.8210000005</v>
      </c>
      <c r="E19" s="7">
        <f>SUM(E16:E18)</f>
        <v>6517087.5240000002</v>
      </c>
      <c r="F19" s="7">
        <f>D19-E19</f>
        <v>-1006597.7029999997</v>
      </c>
      <c r="G19" s="8">
        <f>100*F19/E19</f>
        <v>-15.445514569093575</v>
      </c>
      <c r="H19" s="7">
        <f>SUM(H16:H18)</f>
        <v>29591053.038999997</v>
      </c>
      <c r="I19" s="7">
        <f>SUM(I16:I18)</f>
        <v>32412161.068</v>
      </c>
      <c r="J19" s="7">
        <f>H19-I19</f>
        <v>-2821108.0290000029</v>
      </c>
      <c r="K19" s="8">
        <f>100*J19/I19</f>
        <v>-8.7038566267808566</v>
      </c>
    </row>
    <row r="20" spans="1:11" ht="20.100000000000001" customHeight="1">
      <c r="A20" s="1"/>
      <c r="B20" s="10" t="s">
        <v>15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1:11" ht="12" customHeight="1">
      <c r="A21" s="15"/>
      <c r="B21" s="14"/>
      <c r="C21" s="2" t="s">
        <v>10</v>
      </c>
      <c r="D21" s="5">
        <f>'[1]BSt4 - Rohkohle'!E10</f>
        <v>1986594.1329999999</v>
      </c>
      <c r="E21" s="5">
        <f>'[2]BSt4 - Rohkohle'!E10</f>
        <v>2696425.5210000002</v>
      </c>
      <c r="F21" s="5">
        <f>D21-E21</f>
        <v>-709831.38800000027</v>
      </c>
      <c r="G21" s="6">
        <f>100*F21/E21</f>
        <v>-26.324902448510841</v>
      </c>
      <c r="H21" s="5">
        <f>[3]Produktionszahlen!H21</f>
        <v>11536505.405999999</v>
      </c>
      <c r="I21" s="5">
        <f>[3]Produktionszahlen!I21</f>
        <v>11885909.171</v>
      </c>
      <c r="J21" s="5">
        <f>H21-I21</f>
        <v>-349403.7650000006</v>
      </c>
      <c r="K21" s="6">
        <f>100*J21/I21</f>
        <v>-2.9396469380104149</v>
      </c>
    </row>
    <row r="22" spans="1:11" ht="12" customHeight="1">
      <c r="A22" s="15"/>
      <c r="B22" s="14"/>
      <c r="C22" s="2" t="s">
        <v>11</v>
      </c>
      <c r="D22" s="5">
        <f>'[1]BSt4 - Rohkohle'!G10</f>
        <v>2241654</v>
      </c>
      <c r="E22" s="5">
        <f>'[2]BSt4 - Rohkohle'!G10</f>
        <v>2455807</v>
      </c>
      <c r="F22" s="5">
        <f>D22-E22</f>
        <v>-214153</v>
      </c>
      <c r="G22" s="6">
        <f>100*F22/E22</f>
        <v>-8.7202699560673942</v>
      </c>
      <c r="H22" s="5">
        <f>[3]Produktionszahlen!H22</f>
        <v>11608030</v>
      </c>
      <c r="I22" s="5">
        <f>[3]Produktionszahlen!I22</f>
        <v>13185911</v>
      </c>
      <c r="J22" s="5">
        <f>H22-I22</f>
        <v>-1577881</v>
      </c>
      <c r="K22" s="6">
        <f>100*J22/I22</f>
        <v>-11.966416275674847</v>
      </c>
    </row>
    <row r="23" spans="1:11" ht="12" customHeight="1">
      <c r="A23" s="15"/>
      <c r="B23" s="14"/>
      <c r="C23" s="2" t="s">
        <v>12</v>
      </c>
      <c r="D23" s="5">
        <f>'[1]BSt4 - Rohkohle'!J10</f>
        <v>504962.8</v>
      </c>
      <c r="E23" s="5">
        <f>'[2]BSt4 - Rohkohle'!J10</f>
        <v>703215</v>
      </c>
      <c r="F23" s="5">
        <f>D23-E23</f>
        <v>-198252.2</v>
      </c>
      <c r="G23" s="6">
        <f>100*F23/E23</f>
        <v>-28.192259835185542</v>
      </c>
      <c r="H23" s="5">
        <f>[3]Produktionszahlen!H23</f>
        <v>3775754.05</v>
      </c>
      <c r="I23" s="5">
        <f>[3]Produktionszahlen!I23</f>
        <v>4490531.5999999996</v>
      </c>
      <c r="J23" s="5">
        <f>H23-I23</f>
        <v>-714777.54999999981</v>
      </c>
      <c r="K23" s="6">
        <f>100*J23/I23</f>
        <v>-15.917437258430603</v>
      </c>
    </row>
    <row r="24" spans="1:11" ht="12.95" customHeight="1">
      <c r="A24" s="12"/>
      <c r="B24" s="13"/>
      <c r="C24" s="3" t="s">
        <v>13</v>
      </c>
      <c r="D24" s="7">
        <f>SUM(D21:D23)</f>
        <v>4733210.9329999993</v>
      </c>
      <c r="E24" s="7">
        <f>SUM(E21:E23)</f>
        <v>5855447.5209999997</v>
      </c>
      <c r="F24" s="7">
        <f>D24-E24</f>
        <v>-1122236.5880000005</v>
      </c>
      <c r="G24" s="8">
        <f>100*F24/E24</f>
        <v>-19.165684330278886</v>
      </c>
      <c r="H24" s="7">
        <f>SUM(H21:H23)</f>
        <v>26920289.456</v>
      </c>
      <c r="I24" s="7">
        <f>SUM(I21:I23)</f>
        <v>29562351.770999998</v>
      </c>
      <c r="J24" s="7">
        <f>H24-I24</f>
        <v>-2642062.3149999976</v>
      </c>
      <c r="K24" s="8">
        <f>100*J24/I24</f>
        <v>-8.9372534887153368</v>
      </c>
    </row>
    <row r="25" spans="1:11" ht="20.100000000000001" customHeight="1">
      <c r="A25" s="1"/>
      <c r="B25" s="10" t="s">
        <v>16</v>
      </c>
      <c r="C25" s="10"/>
      <c r="D25" s="10"/>
      <c r="E25" s="10"/>
      <c r="F25" s="10"/>
      <c r="G25" s="10"/>
      <c r="H25" s="10"/>
      <c r="I25" s="10"/>
      <c r="J25" s="10"/>
      <c r="K25" s="11"/>
    </row>
    <row r="26" spans="1:11" ht="12.95" customHeight="1">
      <c r="A26" s="12"/>
      <c r="B26" s="13"/>
      <c r="C26" s="3" t="s">
        <v>13</v>
      </c>
      <c r="D26" s="7">
        <f>[3]Produktionszahlen!D27+[3]Produktionszahlen!D32+[3]Produktionszahlen!D35+[3]Produktionszahlen!D38</f>
        <v>295192.25300000003</v>
      </c>
      <c r="E26" s="7">
        <f>[3]Produktionszahlen!E27+[3]Produktionszahlen!E32+[3]Produktionszahlen!E35+[3]Produktionszahlen!E38</f>
        <v>280030.712</v>
      </c>
      <c r="F26" s="7">
        <f>D26-E26</f>
        <v>15161.541000000027</v>
      </c>
      <c r="G26" s="8">
        <f>100*F26/E26</f>
        <v>5.4142422064048557</v>
      </c>
      <c r="H26" s="7">
        <f>[3]Produktionszahlen!H27+[3]Produktionszahlen!H32+[3]Produktionszahlen!H35+[3]Produktionszahlen!H38</f>
        <v>960633.26</v>
      </c>
      <c r="I26" s="7">
        <f>[3]Produktionszahlen!I27+[3]Produktionszahlen!I32+[3]Produktionszahlen!I35+[3]Produktionszahlen!I38</f>
        <v>1048013.6869999999</v>
      </c>
      <c r="J26" s="7">
        <f>H26-I26</f>
        <v>-87380.426999999909</v>
      </c>
      <c r="K26" s="8">
        <f>100*J26/I26</f>
        <v>-8.3377181122635395</v>
      </c>
    </row>
    <row r="27" spans="1:11" ht="20.100000000000001" customHeight="1">
      <c r="A27" s="1"/>
      <c r="B27" s="10" t="s">
        <v>17</v>
      </c>
      <c r="C27" s="10"/>
      <c r="D27" s="10"/>
      <c r="E27" s="10"/>
      <c r="F27" s="10"/>
      <c r="G27" s="10"/>
      <c r="H27" s="10"/>
      <c r="I27" s="10"/>
      <c r="J27" s="10"/>
      <c r="K27" s="11"/>
    </row>
    <row r="28" spans="1:11" ht="12.95" customHeight="1">
      <c r="A28" s="12"/>
      <c r="B28" s="13"/>
      <c r="C28" s="3" t="s">
        <v>13</v>
      </c>
      <c r="D28" s="9">
        <f>[3]Produktionszahlen!D42</f>
        <v>65848.210999999996</v>
      </c>
      <c r="E28" s="9">
        <f>[3]Produktionszahlen!E42</f>
        <v>92070.035000000003</v>
      </c>
      <c r="F28" s="9">
        <f>D28-E28</f>
        <v>-26221.824000000008</v>
      </c>
      <c r="G28" s="8">
        <f>100*F28/E28</f>
        <v>-28.480301978814289</v>
      </c>
      <c r="H28" s="9">
        <f>[3]Produktionszahlen!H42</f>
        <v>345429.55</v>
      </c>
      <c r="I28" s="9">
        <f>[3]Produktionszahlen!I42</f>
        <v>443885.28500000003</v>
      </c>
      <c r="J28" s="9">
        <f>H28-I28</f>
        <v>-98455.735000000044</v>
      </c>
      <c r="K28" s="8">
        <f>100*J28/I28</f>
        <v>-22.180445787924697</v>
      </c>
    </row>
    <row r="29" spans="1:11" ht="12.95" customHeight="1"/>
    <row r="30" spans="1:11" ht="12.95" customHeight="1">
      <c r="A30" s="14" t="s">
        <v>18</v>
      </c>
      <c r="B30" s="14"/>
      <c r="C30" s="14"/>
      <c r="D30" s="14"/>
    </row>
  </sheetData>
  <mergeCells count="35">
    <mergeCell ref="A1:E1"/>
    <mergeCell ref="H1:K1"/>
    <mergeCell ref="A3:K3"/>
    <mergeCell ref="A4:K4"/>
    <mergeCell ref="A5:K5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4:B14"/>
    <mergeCell ref="B15:K15"/>
    <mergeCell ref="A16:B16"/>
    <mergeCell ref="A17:B17"/>
    <mergeCell ref="A18:B18"/>
    <mergeCell ref="A23:B23"/>
    <mergeCell ref="A24:B24"/>
    <mergeCell ref="A19:B19"/>
    <mergeCell ref="B20:K20"/>
    <mergeCell ref="A21:B21"/>
    <mergeCell ref="A22:B22"/>
    <mergeCell ref="B25:K25"/>
    <mergeCell ref="A26:B26"/>
    <mergeCell ref="B27:K27"/>
    <mergeCell ref="A30:D30"/>
    <mergeCell ref="A28:B28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2026-05-22T08:22:41Z</dcterms:modified>
  <cp:category/>
  <cp:contentStatus/>
</cp:coreProperties>
</file>