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updateLinks="always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2026/Output/Produktionszahlen - kurz/"/>
    </mc:Choice>
  </mc:AlternateContent>
  <xr:revisionPtr revIDLastSave="160" documentId="8_{615A4647-869E-4A28-9C4A-4A3E4F9EA900}" xr6:coauthVersionLast="47" xr6:coauthVersionMax="47" xr10:uidLastSave="{353FE3BB-E292-4A32-B2CB-C3B572A61138}"/>
  <bookViews>
    <workbookView xWindow="1560" yWindow="1035" windowWidth="21600" windowHeight="15165" xr2:uid="{00000000-000D-0000-FFFF-FFFF00000000}"/>
  </bookViews>
  <sheets>
    <sheet name="Produktionszahlen" sheetId="1" r:id="rId1"/>
  </sheets>
  <externalReferences>
    <externalReference r:id="rId2"/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18" i="1"/>
  <c r="E17" i="1"/>
  <c r="E16" i="1"/>
  <c r="E12" i="1"/>
  <c r="E11" i="1"/>
  <c r="E13" i="1"/>
  <c r="I28" i="1"/>
  <c r="H28" i="1"/>
  <c r="E28" i="1"/>
  <c r="D28" i="1"/>
  <c r="H26" i="1"/>
  <c r="D26" i="1"/>
  <c r="H23" i="1"/>
  <c r="D23" i="1"/>
  <c r="H22" i="1"/>
  <c r="D22" i="1"/>
  <c r="H21" i="1"/>
  <c r="D21" i="1"/>
  <c r="H18" i="1"/>
  <c r="D18" i="1"/>
  <c r="H17" i="1"/>
  <c r="D17" i="1"/>
  <c r="H16" i="1"/>
  <c r="D16" i="1"/>
  <c r="H13" i="1"/>
  <c r="D13" i="1"/>
  <c r="H12" i="1"/>
  <c r="D12" i="1"/>
  <c r="H11" i="1"/>
  <c r="D11" i="1"/>
  <c r="E19" i="1" l="1"/>
  <c r="E14" i="1"/>
  <c r="E24" i="1"/>
  <c r="F21" i="1" l="1"/>
  <c r="G21" i="1" s="1"/>
  <c r="F16" i="1"/>
  <c r="G16" i="1" s="1"/>
  <c r="F11" i="1"/>
  <c r="G11" i="1" s="1"/>
  <c r="H8" i="1" l="1"/>
  <c r="I8" i="1"/>
  <c r="A1" i="1"/>
  <c r="E26" i="1"/>
  <c r="F28" i="1" l="1"/>
  <c r="G28" i="1" s="1"/>
  <c r="J28" i="1" l="1"/>
  <c r="K28" i="1" s="1"/>
  <c r="F17" i="1" l="1"/>
  <c r="G17" i="1" s="1"/>
  <c r="F22" i="1"/>
  <c r="G22" i="1" s="1"/>
  <c r="F12" i="1"/>
  <c r="G12" i="1" s="1"/>
  <c r="I23" i="1" l="1"/>
  <c r="I22" i="1"/>
  <c r="J22" i="1" s="1"/>
  <c r="K22" i="1" s="1"/>
  <c r="I21" i="1"/>
  <c r="I18" i="1"/>
  <c r="I17" i="1"/>
  <c r="J17" i="1" s="1"/>
  <c r="K17" i="1" s="1"/>
  <c r="I16" i="1"/>
  <c r="I13" i="1"/>
  <c r="I12" i="1"/>
  <c r="J12" i="1" s="1"/>
  <c r="K12" i="1" s="1"/>
  <c r="I11" i="1"/>
  <c r="J21" i="1" l="1"/>
  <c r="K21" i="1" s="1"/>
  <c r="I24" i="1"/>
  <c r="I19" i="1"/>
  <c r="J16" i="1"/>
  <c r="K16" i="1" s="1"/>
  <c r="I14" i="1"/>
  <c r="J11" i="1"/>
  <c r="K11" i="1" s="1"/>
  <c r="F18" i="1"/>
  <c r="G18" i="1" s="1"/>
  <c r="D19" i="1"/>
  <c r="F19" i="1" s="1"/>
  <c r="G19" i="1" s="1"/>
  <c r="F13" i="1"/>
  <c r="G13" i="1" s="1"/>
  <c r="D14" i="1"/>
  <c r="F14" i="1" s="1"/>
  <c r="G14" i="1" s="1"/>
  <c r="F26" i="1"/>
  <c r="G26" i="1" s="1"/>
  <c r="F23" i="1"/>
  <c r="G23" i="1" s="1"/>
  <c r="D24" i="1"/>
  <c r="F24" i="1" s="1"/>
  <c r="G24" i="1" s="1"/>
  <c r="I26" i="1" l="1"/>
  <c r="J26" i="1" s="1"/>
  <c r="K26" i="1" s="1"/>
  <c r="J18" i="1"/>
  <c r="K18" i="1" s="1"/>
  <c r="H19" i="1"/>
  <c r="J19" i="1" s="1"/>
  <c r="K19" i="1" s="1"/>
  <c r="J13" i="1"/>
  <c r="K13" i="1" s="1"/>
  <c r="H14" i="1"/>
  <c r="J14" i="1" s="1"/>
  <c r="K14" i="1" s="1"/>
  <c r="J23" i="1"/>
  <c r="K23" i="1" s="1"/>
  <c r="H24" i="1"/>
  <c r="J24" i="1" s="1"/>
  <c r="K24" i="1" s="1"/>
</calcChain>
</file>

<file path=xl/sharedStrings.xml><?xml version="1.0" encoding="utf-8"?>
<sst xmlns="http://schemas.openxmlformats.org/spreadsheetml/2006/main" count="31" uniqueCount="19">
  <si>
    <t>Statistik der Kohlenwirtschaft e.V.</t>
  </si>
  <si>
    <t>Produktionszahlen des Braunkohlenbergbaus in Deutschland</t>
  </si>
  <si>
    <t>Berichtsmonat: Februar</t>
  </si>
  <si>
    <t>Berichtsmonat</t>
  </si>
  <si>
    <t>Januar - Berichtsmonat</t>
  </si>
  <si>
    <t>Veränderung zu
Vorjahresmonat</t>
  </si>
  <si>
    <t>Veränderung zu
Vorjahreszeitraum</t>
  </si>
  <si>
    <t>absolut</t>
  </si>
  <si>
    <t>%</t>
  </si>
  <si>
    <t>Abraumbewegung 1.000 m³</t>
  </si>
  <si>
    <t>Rheinland</t>
  </si>
  <si>
    <t>Lausitz</t>
  </si>
  <si>
    <t>Mitteldeutschland</t>
  </si>
  <si>
    <t>Insgesamt</t>
  </si>
  <si>
    <t>Förderung 1.000 t</t>
  </si>
  <si>
    <t>Braunkohlenlieferungen an Kraftwerke d. allgem. Versorgung 1.000 t 1)</t>
  </si>
  <si>
    <t>Veredlungsprodukte  1.000 t</t>
  </si>
  <si>
    <t>Stromerzeugung Grubenkraftwerke MWh</t>
  </si>
  <si>
    <t>1) einschl. öffentl. Heizkraftwerke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</si>
</sst>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\ \ &quot;+&quot;* #,##0.0\ \ \ ;\ \ &quot;-&quot;* #,##0.0\ \ \ ;&quot;-&quot;\ \ \ "/>
    <numFmt numFmtId="166" formatCode="#,##0,"/>
  </numFmts>
  <fonts count="10">
    <font>
      <sz val="11"/>
      <color indexed="8"/>
      <name val="Aptos Narrow"/>
      <family val="2"/>
      <scheme val="minor"/>
    </font>
    <font>
      <sz val="10"/>
      <color indexed="8"/>
      <name val="Arial"/>
    </font>
    <font>
      <b/>
      <i/>
      <sz val="12"/>
      <color indexed="8"/>
      <name val="Arial"/>
    </font>
    <font>
      <b/>
      <i/>
      <sz val="10"/>
      <color indexed="8"/>
      <name val="Arial"/>
    </font>
    <font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6" fontId="9" fillId="0" borderId="11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St4/02_BSt4.xlsx" TargetMode="External"/><Relationship Id="rId2" Type="http://schemas.openxmlformats.org/officeDocument/2006/relationships/externalLinkPath" Target="https://debrivev-my.sharepoint.com/personal/cassiani_saritzoglou_braunkohle_de/Documents/Statistik%20Datenbank/2026/Output/BSt4/02_BSt4.xlsx" TargetMode="External"/><Relationship Id="rId1" Type="http://schemas.openxmlformats.org/officeDocument/2006/relationships/externalLinkPath" Target="/personal/cassiani_saritzoglou_braunkohle_de/Documents/Statistik%20Datenbank/2026/Output/BSt4/02_BSt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Output/BSt4/02_BSt4.xlsx" TargetMode="External"/><Relationship Id="rId2" Type="http://schemas.openxmlformats.org/officeDocument/2006/relationships/externalLinkPath" Target="https://debrivev-my.sharepoint.com/personal/cassiani_saritzoglou_braunkohle_de/Documents/Statistik%20Datenbank/2025/Output/BSt4/02_BSt4.xlsx" TargetMode="External"/><Relationship Id="rId1" Type="http://schemas.openxmlformats.org/officeDocument/2006/relationships/externalLinkPath" Target="/personal/cassiani_saritzoglou_braunkohle_de/Documents/Statistik%20Datenbank/2025/Output/BSt4/02_BSt4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oduktionszahlen%20-%20lang/02_Produktionszahlen_lang.xlsx" TargetMode="External"/><Relationship Id="rId2" Type="http://schemas.openxmlformats.org/officeDocument/2006/relationships/externalLinkPath" Target="https://debrivev-my.sharepoint.com/personal/cassiani_saritzoglou_braunkohle_de/Documents/Statistik%20Datenbank/2026/Output/Produktionszahlen%20-%20lang/02_Produktionszahlen_lang.xlsx" TargetMode="External"/><Relationship Id="rId1" Type="http://schemas.openxmlformats.org/officeDocument/2006/relationships/externalLinkPath" Target="/personal/cassiani_saritzoglou_braunkohle_de/Documents/Statistik%20Datenbank/2026/Output/Produktionszahlen%20-%20lang/02_Produktionszahlen_l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TJA45XMNZILVDYPAKGKIN5UWWX">
      <xxl21:absoluteUrl r:id="rId2"/>
      <xxl21:relativeUrl r:id="rId3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3338261.2629999998</v>
          </cell>
          <cell r="G7">
            <v>3237323</v>
          </cell>
          <cell r="J7">
            <v>1208732</v>
          </cell>
        </row>
        <row r="10">
          <cell r="E10">
            <v>2967945.514</v>
          </cell>
          <cell r="G10">
            <v>3064305</v>
          </cell>
          <cell r="J10">
            <v>1056679.45</v>
          </cell>
        </row>
        <row r="45">
          <cell r="E45">
            <v>12627179</v>
          </cell>
          <cell r="G45">
            <v>16550194</v>
          </cell>
          <cell r="J45">
            <v>2933100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UZMU5YEU72XNFK3XKTGJGXKLST">
      <xxl21:absoluteUrl r:id="rId2"/>
      <xxl21:relativeUrl r:id="rId3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  <sheetName val="02_BSt4"/>
    </sheetNames>
    <sheetDataSet>
      <sheetData sheetId="0">
        <row r="7">
          <cell r="E7">
            <v>3452906.824</v>
          </cell>
          <cell r="G7">
            <v>3754351</v>
          </cell>
          <cell r="J7">
            <v>1497313.62</v>
          </cell>
        </row>
        <row r="10">
          <cell r="E10">
            <v>2995943.2790000001</v>
          </cell>
          <cell r="G10">
            <v>3629122</v>
          </cell>
          <cell r="J10">
            <v>1281569.1499999999</v>
          </cell>
        </row>
        <row r="45">
          <cell r="E45">
            <v>16806304</v>
          </cell>
          <cell r="G45">
            <v>19677448</v>
          </cell>
          <cell r="J45">
            <v>2319123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RS6CO7YJKYB5B3NHVQOXAUOLIZ">
      <xxl21:absoluteUrl r:id="rId2"/>
      <xxl21:relativeUrl r:id="rId3"/>
    </xxl21:alternateUrls>
    <sheetNames>
      <sheetName val="Produktionszahlen"/>
    </sheetNames>
    <sheetDataSet>
      <sheetData sheetId="0">
        <row r="11">
          <cell r="H11">
            <v>29769496</v>
          </cell>
          <cell r="I11">
            <v>32854620</v>
          </cell>
        </row>
        <row r="12">
          <cell r="H12">
            <v>34333520</v>
          </cell>
          <cell r="I12">
            <v>37281600</v>
          </cell>
        </row>
        <row r="13">
          <cell r="H13">
            <v>5957809</v>
          </cell>
          <cell r="I13">
            <v>5444416</v>
          </cell>
        </row>
        <row r="16">
          <cell r="H16">
            <v>6851628.1659999993</v>
          </cell>
          <cell r="I16">
            <v>6634520.5539999995</v>
          </cell>
        </row>
        <row r="17">
          <cell r="H17">
            <v>6651346</v>
          </cell>
          <cell r="I17">
            <v>7621285</v>
          </cell>
        </row>
        <row r="18">
          <cell r="H18">
            <v>2335552</v>
          </cell>
          <cell r="I18">
            <v>2737922.4400000004</v>
          </cell>
        </row>
        <row r="21">
          <cell r="H21">
            <v>6130165.6770000001</v>
          </cell>
          <cell r="I21">
            <v>5723747.7209999999</v>
          </cell>
        </row>
        <row r="22">
          <cell r="H22">
            <v>6290842</v>
          </cell>
          <cell r="I22">
            <v>7311574</v>
          </cell>
        </row>
        <row r="23">
          <cell r="H23">
            <v>2288625.9</v>
          </cell>
          <cell r="I23">
            <v>2570122.4500000002</v>
          </cell>
        </row>
        <row r="27">
          <cell r="D27">
            <v>38872.144999999997</v>
          </cell>
          <cell r="E27">
            <v>33169.449999999997</v>
          </cell>
          <cell r="H27">
            <v>75775.758000000002</v>
          </cell>
          <cell r="I27">
            <v>60568.497999999992</v>
          </cell>
        </row>
        <row r="32">
          <cell r="D32">
            <v>147201.14000000001</v>
          </cell>
          <cell r="E32">
            <v>171590.91999999998</v>
          </cell>
          <cell r="H32">
            <v>291285.42</v>
          </cell>
          <cell r="I32">
            <v>323514.45999999996</v>
          </cell>
        </row>
        <row r="35">
          <cell r="D35">
            <v>480.55</v>
          </cell>
          <cell r="E35">
            <v>24077.15</v>
          </cell>
          <cell r="H35">
            <v>1499.13</v>
          </cell>
          <cell r="I35">
            <v>52289.850000000006</v>
          </cell>
        </row>
        <row r="38">
          <cell r="D38">
            <v>10659.484</v>
          </cell>
          <cell r="E38">
            <v>7757.9309999999996</v>
          </cell>
          <cell r="H38">
            <v>20624.306</v>
          </cell>
          <cell r="I38">
            <v>23077.538</v>
          </cell>
        </row>
        <row r="42">
          <cell r="D42">
            <v>98705.393000000011</v>
          </cell>
          <cell r="E42">
            <v>107656.06400000001</v>
          </cell>
          <cell r="H42">
            <v>187693.647</v>
          </cell>
          <cell r="I42">
            <v>226208.43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topLeftCell="A10" workbookViewId="0">
      <selection activeCell="E11" sqref="E11"/>
    </sheetView>
  </sheetViews>
  <sheetFormatPr defaultColWidth="9.140625" defaultRowHeight="15"/>
  <cols>
    <col min="1" max="1" width="1.42578125" customWidth="1"/>
    <col min="2" max="2" width="1.28515625" customWidth="1"/>
    <col min="3" max="3" width="14.42578125" customWidth="1"/>
    <col min="4" max="6" width="9.7109375" customWidth="1"/>
    <col min="7" max="7" width="7.7109375" customWidth="1"/>
    <col min="8" max="10" width="9.7109375" customWidth="1"/>
    <col min="11" max="11" width="7.7109375" customWidth="1"/>
  </cols>
  <sheetData>
    <row r="1" spans="1:11" ht="13.5" customHeight="1">
      <c r="A1" s="14">
        <f ca="1">TODAY()</f>
        <v>46113</v>
      </c>
      <c r="B1" s="15"/>
      <c r="C1" s="15"/>
      <c r="D1" s="15"/>
      <c r="E1" s="15"/>
      <c r="H1" s="16" t="s">
        <v>0</v>
      </c>
      <c r="I1" s="16"/>
      <c r="J1" s="16"/>
      <c r="K1" s="16"/>
    </row>
    <row r="2" spans="1:11" ht="3.95" customHeight="1"/>
    <row r="3" spans="1:11" ht="15.9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0.100000000000001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0.100000000000001" customHeight="1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9.5" customHeight="1">
      <c r="A6" s="24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0.100000000000001" customHeight="1">
      <c r="A7" s="25"/>
      <c r="B7" s="26"/>
      <c r="C7" s="27"/>
      <c r="D7" s="34" t="s">
        <v>3</v>
      </c>
      <c r="E7" s="34"/>
      <c r="F7" s="34"/>
      <c r="G7" s="35"/>
      <c r="H7" s="34" t="s">
        <v>4</v>
      </c>
      <c r="I7" s="34"/>
      <c r="J7" s="34"/>
      <c r="K7" s="35"/>
    </row>
    <row r="8" spans="1:11" ht="26.45" customHeight="1">
      <c r="A8" s="28"/>
      <c r="B8" s="29"/>
      <c r="C8" s="30"/>
      <c r="D8" s="36">
        <v>2026</v>
      </c>
      <c r="E8" s="36">
        <v>2025</v>
      </c>
      <c r="F8" s="38" t="s">
        <v>5</v>
      </c>
      <c r="G8" s="39"/>
      <c r="H8" s="36">
        <f>D8</f>
        <v>2026</v>
      </c>
      <c r="I8" s="36">
        <f>E8</f>
        <v>2025</v>
      </c>
      <c r="J8" s="38" t="s">
        <v>6</v>
      </c>
      <c r="K8" s="39"/>
    </row>
    <row r="9" spans="1:11" ht="20.100000000000001" customHeight="1">
      <c r="A9" s="31"/>
      <c r="B9" s="32"/>
      <c r="C9" s="33"/>
      <c r="D9" s="37"/>
      <c r="E9" s="37"/>
      <c r="F9" s="4" t="s">
        <v>7</v>
      </c>
      <c r="G9" s="4" t="s">
        <v>8</v>
      </c>
      <c r="H9" s="37"/>
      <c r="I9" s="37"/>
      <c r="J9" s="4" t="s">
        <v>7</v>
      </c>
      <c r="K9" s="4" t="s">
        <v>8</v>
      </c>
    </row>
    <row r="10" spans="1:11" ht="20.100000000000001" customHeight="1">
      <c r="A10" s="1"/>
      <c r="B10" s="20" t="s">
        <v>9</v>
      </c>
      <c r="C10" s="20"/>
      <c r="D10" s="20"/>
      <c r="E10" s="20"/>
      <c r="F10" s="20"/>
      <c r="G10" s="20"/>
      <c r="H10" s="20"/>
      <c r="I10" s="20"/>
      <c r="J10" s="20"/>
      <c r="K10" s="21"/>
    </row>
    <row r="11" spans="1:11" ht="12" customHeight="1">
      <c r="A11" s="22"/>
      <c r="B11" s="23"/>
      <c r="C11" s="2" t="s">
        <v>10</v>
      </c>
      <c r="D11" s="5">
        <f>'[1]BSt4 - Rohkohle'!E45</f>
        <v>12627179</v>
      </c>
      <c r="E11" s="5">
        <f>'[2]BSt4 - Rohkohle'!E45</f>
        <v>16806304</v>
      </c>
      <c r="F11" s="5">
        <f>D11-E11</f>
        <v>-4179125</v>
      </c>
      <c r="G11" s="6">
        <f>100*F11/E11</f>
        <v>-24.866413222086187</v>
      </c>
      <c r="H11" s="5">
        <f>[3]Produktionszahlen!H11</f>
        <v>29769496</v>
      </c>
      <c r="I11" s="5">
        <f>[3]Produktionszahlen!I11</f>
        <v>32854620</v>
      </c>
      <c r="J11" s="5">
        <f>H11-I11</f>
        <v>-3085124</v>
      </c>
      <c r="K11" s="6">
        <f>100*J11/I11</f>
        <v>-9.3902288323529532</v>
      </c>
    </row>
    <row r="12" spans="1:11" ht="12" customHeight="1">
      <c r="A12" s="22"/>
      <c r="B12" s="23"/>
      <c r="C12" s="2" t="s">
        <v>11</v>
      </c>
      <c r="D12" s="5">
        <f>'[1]BSt4 - Rohkohle'!G45</f>
        <v>16550194</v>
      </c>
      <c r="E12" s="5">
        <f>'[2]BSt4 - Rohkohle'!G45</f>
        <v>19677448</v>
      </c>
      <c r="F12" s="5">
        <f>D12-E12</f>
        <v>-3127254</v>
      </c>
      <c r="G12" s="6">
        <f>100*F12/E12</f>
        <v>-15.892579159655256</v>
      </c>
      <c r="H12" s="5">
        <f>[3]Produktionszahlen!H12</f>
        <v>34333520</v>
      </c>
      <c r="I12" s="5">
        <f>[3]Produktionszahlen!I12</f>
        <v>37281600</v>
      </c>
      <c r="J12" s="5">
        <f>H12-I12</f>
        <v>-2948080</v>
      </c>
      <c r="K12" s="6">
        <f>100*J12/I12</f>
        <v>-7.9076005321660015</v>
      </c>
    </row>
    <row r="13" spans="1:11" ht="12" customHeight="1">
      <c r="A13" s="22"/>
      <c r="B13" s="23"/>
      <c r="C13" s="2" t="s">
        <v>12</v>
      </c>
      <c r="D13" s="5">
        <f>'[1]BSt4 - Rohkohle'!J45</f>
        <v>2933100</v>
      </c>
      <c r="E13" s="5">
        <f>'[2]BSt4 - Rohkohle'!J45</f>
        <v>2319123</v>
      </c>
      <c r="F13" s="5">
        <f>D13-E13</f>
        <v>613977</v>
      </c>
      <c r="G13" s="6">
        <f>100*F13/E13</f>
        <v>26.474533692262117</v>
      </c>
      <c r="H13" s="5">
        <f>[3]Produktionszahlen!H13</f>
        <v>5957809</v>
      </c>
      <c r="I13" s="5">
        <f>[3]Produktionszahlen!I13</f>
        <v>5444416</v>
      </c>
      <c r="J13" s="5">
        <f>H13-I13</f>
        <v>513393</v>
      </c>
      <c r="K13" s="6">
        <f>100*J13/I13</f>
        <v>9.4297166123969962</v>
      </c>
    </row>
    <row r="14" spans="1:11" ht="12.95" customHeight="1">
      <c r="A14" s="40"/>
      <c r="B14" s="41"/>
      <c r="C14" s="3" t="s">
        <v>13</v>
      </c>
      <c r="D14" s="7">
        <f>SUM(D11:D13)</f>
        <v>32110473</v>
      </c>
      <c r="E14" s="7">
        <f>SUM(E11:E13)</f>
        <v>38802875</v>
      </c>
      <c r="F14" s="7">
        <f>D14-E14</f>
        <v>-6692402</v>
      </c>
      <c r="G14" s="8">
        <f>100*F14/E14</f>
        <v>-17.247180782351823</v>
      </c>
      <c r="H14" s="7">
        <f>SUM(H11:H13)</f>
        <v>70060825</v>
      </c>
      <c r="I14" s="7">
        <f>SUM(I11:I13)</f>
        <v>75580636</v>
      </c>
      <c r="J14" s="7">
        <f>H14-I14</f>
        <v>-5519811</v>
      </c>
      <c r="K14" s="8">
        <f>100*J14/I14</f>
        <v>-7.3032079274908455</v>
      </c>
    </row>
    <row r="15" spans="1:11" ht="20.100000000000001" customHeight="1">
      <c r="A15" s="1"/>
      <c r="B15" s="20" t="s">
        <v>14</v>
      </c>
      <c r="C15" s="20"/>
      <c r="D15" s="20"/>
      <c r="E15" s="20"/>
      <c r="F15" s="20"/>
      <c r="G15" s="20"/>
      <c r="H15" s="20"/>
      <c r="I15" s="20"/>
      <c r="J15" s="20"/>
      <c r="K15" s="21"/>
    </row>
    <row r="16" spans="1:11" ht="12" customHeight="1">
      <c r="A16" s="22"/>
      <c r="B16" s="23"/>
      <c r="C16" s="2" t="s">
        <v>10</v>
      </c>
      <c r="D16" s="5">
        <f>'[1]BSt4 - Rohkohle'!E7</f>
        <v>3338261.2629999998</v>
      </c>
      <c r="E16" s="5">
        <f>'[2]BSt4 - Rohkohle'!E7</f>
        <v>3452906.824</v>
      </c>
      <c r="F16" s="5">
        <f>D16-E16</f>
        <v>-114645.56100000022</v>
      </c>
      <c r="G16" s="6">
        <f>100*F16/E16</f>
        <v>-3.3202622266878818</v>
      </c>
      <c r="H16" s="5">
        <f>[3]Produktionszahlen!H16</f>
        <v>6851628.1659999993</v>
      </c>
      <c r="I16" s="5">
        <f>[3]Produktionszahlen!I16</f>
        <v>6634520.5539999995</v>
      </c>
      <c r="J16" s="5">
        <f>H16-I16</f>
        <v>217107.61199999973</v>
      </c>
      <c r="K16" s="6">
        <f>100*J16/I16</f>
        <v>3.2723933889857952</v>
      </c>
    </row>
    <row r="17" spans="1:11" ht="12" customHeight="1">
      <c r="A17" s="22"/>
      <c r="B17" s="23"/>
      <c r="C17" s="2" t="s">
        <v>11</v>
      </c>
      <c r="D17" s="5">
        <f>'[1]BSt4 - Rohkohle'!G7</f>
        <v>3237323</v>
      </c>
      <c r="E17" s="5">
        <f>'[2]BSt4 - Rohkohle'!G7</f>
        <v>3754351</v>
      </c>
      <c r="F17" s="5">
        <f>D17-E17</f>
        <v>-517028</v>
      </c>
      <c r="G17" s="6">
        <f>100*F17/E17</f>
        <v>-13.77143479658668</v>
      </c>
      <c r="H17" s="5">
        <f>[3]Produktionszahlen!H17</f>
        <v>6651346</v>
      </c>
      <c r="I17" s="5">
        <f>[3]Produktionszahlen!I17</f>
        <v>7621285</v>
      </c>
      <c r="J17" s="5">
        <f>H17-I17</f>
        <v>-969939</v>
      </c>
      <c r="K17" s="6">
        <f>100*J17/I17</f>
        <v>-12.726712096450926</v>
      </c>
    </row>
    <row r="18" spans="1:11" ht="12" customHeight="1">
      <c r="A18" s="22"/>
      <c r="B18" s="23"/>
      <c r="C18" s="2" t="s">
        <v>12</v>
      </c>
      <c r="D18" s="5">
        <f>'[1]BSt4 - Rohkohle'!J7</f>
        <v>1208732</v>
      </c>
      <c r="E18" s="5">
        <f>'[2]BSt4 - Rohkohle'!J7</f>
        <v>1497313.62</v>
      </c>
      <c r="F18" s="5">
        <f>D18-E18</f>
        <v>-288581.62000000011</v>
      </c>
      <c r="G18" s="6">
        <f>100*F18/E18</f>
        <v>-19.273291590041108</v>
      </c>
      <c r="H18" s="5">
        <f>[3]Produktionszahlen!H18</f>
        <v>2335552</v>
      </c>
      <c r="I18" s="5">
        <f>[3]Produktionszahlen!I18</f>
        <v>2737922.4400000004</v>
      </c>
      <c r="J18" s="5">
        <f>H18-I18</f>
        <v>-402370.44000000041</v>
      </c>
      <c r="K18" s="6">
        <f>100*J18/I18</f>
        <v>-14.69619570377605</v>
      </c>
    </row>
    <row r="19" spans="1:11" ht="12.95" customHeight="1">
      <c r="A19" s="40"/>
      <c r="B19" s="41"/>
      <c r="C19" s="3" t="s">
        <v>13</v>
      </c>
      <c r="D19" s="7">
        <f>SUM(D16:D18)</f>
        <v>7784316.2630000003</v>
      </c>
      <c r="E19" s="7">
        <f>SUM(E16:E18)</f>
        <v>8704571.4440000001</v>
      </c>
      <c r="F19" s="7">
        <f>D19-E19</f>
        <v>-920255.18099999987</v>
      </c>
      <c r="G19" s="8">
        <f>100*F19/E19</f>
        <v>-10.572090618364967</v>
      </c>
      <c r="H19" s="7">
        <f>SUM(H16:H18)</f>
        <v>15838526.165999999</v>
      </c>
      <c r="I19" s="7">
        <f>SUM(I16:I18)</f>
        <v>16993727.993999999</v>
      </c>
      <c r="J19" s="7">
        <f>H19-I19</f>
        <v>-1155201.8279999997</v>
      </c>
      <c r="K19" s="8">
        <f>100*J19/I19</f>
        <v>-6.7978128660636949</v>
      </c>
    </row>
    <row r="20" spans="1:11" ht="20.100000000000001" customHeight="1">
      <c r="A20" s="1"/>
      <c r="B20" s="20" t="s">
        <v>15</v>
      </c>
      <c r="C20" s="20"/>
      <c r="D20" s="20"/>
      <c r="E20" s="20"/>
      <c r="F20" s="20"/>
      <c r="G20" s="20"/>
      <c r="H20" s="20"/>
      <c r="I20" s="20"/>
      <c r="J20" s="20"/>
      <c r="K20" s="21"/>
    </row>
    <row r="21" spans="1:11" ht="12" customHeight="1">
      <c r="A21" s="22"/>
      <c r="B21" s="23"/>
      <c r="C21" s="2" t="s">
        <v>10</v>
      </c>
      <c r="D21" s="5">
        <f>'[1]BSt4 - Rohkohle'!E10</f>
        <v>2967945.514</v>
      </c>
      <c r="E21" s="5">
        <f>'[2]BSt4 - Rohkohle'!E10</f>
        <v>2995943.2790000001</v>
      </c>
      <c r="F21" s="5">
        <f>D21-E21</f>
        <v>-27997.76500000013</v>
      </c>
      <c r="G21" s="6">
        <f>100*F21/E21</f>
        <v>-0.9345225323940497</v>
      </c>
      <c r="H21" s="5">
        <f>[3]Produktionszahlen!H21</f>
        <v>6130165.6770000001</v>
      </c>
      <c r="I21" s="5">
        <f>[3]Produktionszahlen!I21</f>
        <v>5723747.7209999999</v>
      </c>
      <c r="J21" s="5">
        <f>H21-I21</f>
        <v>406417.95600000024</v>
      </c>
      <c r="K21" s="6">
        <f>100*J21/I21</f>
        <v>7.1005567647379584</v>
      </c>
    </row>
    <row r="22" spans="1:11" ht="12" customHeight="1">
      <c r="A22" s="22"/>
      <c r="B22" s="23"/>
      <c r="C22" s="2" t="s">
        <v>11</v>
      </c>
      <c r="D22" s="5">
        <f>'[1]BSt4 - Rohkohle'!G10</f>
        <v>3064305</v>
      </c>
      <c r="E22" s="5">
        <f>'[2]BSt4 - Rohkohle'!G10</f>
        <v>3629122</v>
      </c>
      <c r="F22" s="5">
        <f>D22-E22</f>
        <v>-564817</v>
      </c>
      <c r="G22" s="6">
        <f>100*F22/E22</f>
        <v>-15.563461355115646</v>
      </c>
      <c r="H22" s="5">
        <f>[3]Produktionszahlen!H22</f>
        <v>6290842</v>
      </c>
      <c r="I22" s="5">
        <f>[3]Produktionszahlen!I22</f>
        <v>7311574</v>
      </c>
      <c r="J22" s="5">
        <f>H22-I22</f>
        <v>-1020732</v>
      </c>
      <c r="K22" s="6">
        <f>100*J22/I22</f>
        <v>-13.960496057346885</v>
      </c>
    </row>
    <row r="23" spans="1:11" ht="12" customHeight="1">
      <c r="A23" s="22"/>
      <c r="B23" s="23"/>
      <c r="C23" s="2" t="s">
        <v>12</v>
      </c>
      <c r="D23" s="5">
        <f>'[1]BSt4 - Rohkohle'!J10</f>
        <v>1056679.45</v>
      </c>
      <c r="E23" s="5">
        <f>'[2]BSt4 - Rohkohle'!J10</f>
        <v>1281569.1499999999</v>
      </c>
      <c r="F23" s="5">
        <f>D23-E23</f>
        <v>-224889.69999999995</v>
      </c>
      <c r="G23" s="6">
        <f>100*F23/E23</f>
        <v>-17.547995751926454</v>
      </c>
      <c r="H23" s="5">
        <f>[3]Produktionszahlen!H23</f>
        <v>2288625.9</v>
      </c>
      <c r="I23" s="5">
        <f>[3]Produktionszahlen!I23</f>
        <v>2570122.4500000002</v>
      </c>
      <c r="J23" s="5">
        <f>H23-I23</f>
        <v>-281496.55000000028</v>
      </c>
      <c r="K23" s="6">
        <f>100*J23/I23</f>
        <v>-10.952651302664599</v>
      </c>
    </row>
    <row r="24" spans="1:11" ht="12.95" customHeight="1">
      <c r="A24" s="40"/>
      <c r="B24" s="41"/>
      <c r="C24" s="3" t="s">
        <v>13</v>
      </c>
      <c r="D24" s="7">
        <f>SUM(D21:D23)</f>
        <v>7088929.9640000006</v>
      </c>
      <c r="E24" s="7">
        <f>SUM(E21:E23)</f>
        <v>7906634.4289999995</v>
      </c>
      <c r="F24" s="7">
        <f>D24-E24</f>
        <v>-817704.46499999892</v>
      </c>
      <c r="G24" s="8">
        <f>100*F24/E24</f>
        <v>-10.342004203467631</v>
      </c>
      <c r="H24" s="7">
        <f>SUM(H21:H23)</f>
        <v>14709633.577000001</v>
      </c>
      <c r="I24" s="7">
        <f>SUM(I21:I23)</f>
        <v>15605444.171</v>
      </c>
      <c r="J24" s="7">
        <f>H24-I24</f>
        <v>-895810.59399999864</v>
      </c>
      <c r="K24" s="8">
        <f>100*J24/I24</f>
        <v>-5.7403722968981974</v>
      </c>
    </row>
    <row r="25" spans="1:11" ht="20.100000000000001" customHeight="1">
      <c r="A25" s="9"/>
      <c r="B25" s="44" t="s">
        <v>16</v>
      </c>
      <c r="C25" s="44"/>
      <c r="D25" s="44"/>
      <c r="E25" s="44"/>
      <c r="F25" s="44"/>
      <c r="G25" s="44"/>
      <c r="H25" s="44"/>
      <c r="I25" s="44"/>
      <c r="J25" s="44"/>
      <c r="K25" s="45"/>
    </row>
    <row r="26" spans="1:11" ht="12.95" customHeight="1">
      <c r="A26" s="42"/>
      <c r="B26" s="43"/>
      <c r="C26" s="10" t="s">
        <v>13</v>
      </c>
      <c r="D26" s="11">
        <f>[3]Produktionszahlen!D27+[3]Produktionszahlen!D32+[3]Produktionszahlen!D35+[3]Produktionszahlen!D38</f>
        <v>197213.31899999999</v>
      </c>
      <c r="E26" s="11">
        <f>[3]Produktionszahlen!E27+[3]Produktionszahlen!E32+[3]Produktionszahlen!E35+[3]Produktionszahlen!E38</f>
        <v>236595.451</v>
      </c>
      <c r="F26" s="11">
        <f>D26-E26</f>
        <v>-39382.132000000012</v>
      </c>
      <c r="G26" s="12">
        <f>100*F26/E26</f>
        <v>-16.645346237024654</v>
      </c>
      <c r="H26" s="11">
        <f>[3]Produktionszahlen!H27+[3]Produktionszahlen!H32+[3]Produktionszahlen!H35+[3]Produktionszahlen!H38</f>
        <v>389184.61399999994</v>
      </c>
      <c r="I26" s="11">
        <f>[3]Produktionszahlen!I27+[3]Produktionszahlen!I32+[3]Produktionszahlen!I35+[3]Produktionszahlen!I38</f>
        <v>459450.34599999996</v>
      </c>
      <c r="J26" s="11">
        <f>H26-I26</f>
        <v>-70265.732000000018</v>
      </c>
      <c r="K26" s="12">
        <f>100*J26/I26</f>
        <v>-15.293433253829789</v>
      </c>
    </row>
    <row r="27" spans="1:11" ht="20.100000000000001" customHeight="1">
      <c r="A27" s="9"/>
      <c r="B27" s="44" t="s">
        <v>17</v>
      </c>
      <c r="C27" s="44"/>
      <c r="D27" s="44"/>
      <c r="E27" s="44"/>
      <c r="F27" s="44"/>
      <c r="G27" s="44"/>
      <c r="H27" s="44"/>
      <c r="I27" s="44"/>
      <c r="J27" s="44"/>
      <c r="K27" s="45"/>
    </row>
    <row r="28" spans="1:11" ht="12.95" customHeight="1">
      <c r="A28" s="42"/>
      <c r="B28" s="43"/>
      <c r="C28" s="10" t="s">
        <v>13</v>
      </c>
      <c r="D28" s="13">
        <f>[3]Produktionszahlen!D42</f>
        <v>98705.393000000011</v>
      </c>
      <c r="E28" s="13">
        <f>[3]Produktionszahlen!E42</f>
        <v>107656.06400000001</v>
      </c>
      <c r="F28" s="13">
        <f>D28-E28</f>
        <v>-8950.6710000000021</v>
      </c>
      <c r="G28" s="12">
        <f>100*F28/E28</f>
        <v>-8.3141354675571275</v>
      </c>
      <c r="H28" s="13">
        <f>[3]Produktionszahlen!H42</f>
        <v>187693.647</v>
      </c>
      <c r="I28" s="13">
        <f>[3]Produktionszahlen!I42</f>
        <v>226208.43</v>
      </c>
      <c r="J28" s="13">
        <f>H28-I28</f>
        <v>-38514.782999999996</v>
      </c>
      <c r="K28" s="12">
        <f>100*J28/I28</f>
        <v>-17.026236820617161</v>
      </c>
    </row>
    <row r="29" spans="1:11" ht="12.95" customHeight="1"/>
    <row r="30" spans="1:11" ht="12.95" customHeight="1">
      <c r="A30" s="46" t="s">
        <v>18</v>
      </c>
      <c r="B30" s="46"/>
      <c r="C30" s="46"/>
      <c r="D30" s="46"/>
    </row>
  </sheetData>
  <mergeCells count="35">
    <mergeCell ref="A28:B28"/>
    <mergeCell ref="B27:K27"/>
    <mergeCell ref="A30:D30"/>
    <mergeCell ref="A23:B23"/>
    <mergeCell ref="A24:B24"/>
    <mergeCell ref="B25:K25"/>
    <mergeCell ref="A26:B26"/>
    <mergeCell ref="A19:B19"/>
    <mergeCell ref="B20:K20"/>
    <mergeCell ref="A21:B21"/>
    <mergeCell ref="A22:B22"/>
    <mergeCell ref="A14:B14"/>
    <mergeCell ref="B15:K15"/>
    <mergeCell ref="A16:B16"/>
    <mergeCell ref="A17:B17"/>
    <mergeCell ref="A18:B18"/>
    <mergeCell ref="B10:K10"/>
    <mergeCell ref="A11:B11"/>
    <mergeCell ref="A12:B12"/>
    <mergeCell ref="A13:B13"/>
    <mergeCell ref="A6:K6"/>
    <mergeCell ref="A7:C9"/>
    <mergeCell ref="D7:G7"/>
    <mergeCell ref="H7:K7"/>
    <mergeCell ref="D8:D9"/>
    <mergeCell ref="E8:E9"/>
    <mergeCell ref="F8:G8"/>
    <mergeCell ref="H8:H9"/>
    <mergeCell ref="I8:I9"/>
    <mergeCell ref="J8:K8"/>
    <mergeCell ref="A1:E1"/>
    <mergeCell ref="H1:K1"/>
    <mergeCell ref="A3:K3"/>
    <mergeCell ref="A4:K4"/>
    <mergeCell ref="A5:K5"/>
  </mergeCells>
  <pageMargins left="0.7" right="0.7" top="0.75" bottom="0.75" header="0.3" footer="0.3"/>
  <pageSetup paperSize="9" scale="95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Yvonne Dyllong</cp:lastModifiedBy>
  <cp:revision/>
  <dcterms:created xsi:type="dcterms:W3CDTF">2024-05-21T10:29:58Z</dcterms:created>
  <dcterms:modified xsi:type="dcterms:W3CDTF">2026-04-01T06:27:35Z</dcterms:modified>
  <cp:category/>
  <cp:contentStatus/>
</cp:coreProperties>
</file>