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updateLinks="always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5/Output/Produktionszahlen - kurz/"/>
    </mc:Choice>
  </mc:AlternateContent>
  <xr:revisionPtr revIDLastSave="126" documentId="8_{5ADC471F-521A-4119-A3FD-7480B603CEE1}" xr6:coauthVersionLast="47" xr6:coauthVersionMax="47" xr10:uidLastSave="{8B899D8A-EEE4-46E2-BED6-D5BB8440B873}"/>
  <bookViews>
    <workbookView xWindow="28680" yWindow="-2400" windowWidth="29040" windowHeight="15720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6" i="1"/>
  <c r="H11" i="1"/>
  <c r="E28" i="1" l="1"/>
  <c r="E23" i="1"/>
  <c r="E22" i="1"/>
  <c r="E24" i="1" s="1"/>
  <c r="E21" i="1"/>
  <c r="E18" i="1"/>
  <c r="E17" i="1"/>
  <c r="E16" i="1"/>
  <c r="E13" i="1"/>
  <c r="E12" i="1"/>
  <c r="E11" i="1"/>
  <c r="E19" i="1"/>
  <c r="E14" i="1" l="1"/>
  <c r="D11" i="1"/>
  <c r="I28" i="1"/>
  <c r="D21" i="1"/>
  <c r="D16" i="1"/>
  <c r="F21" i="1" l="1"/>
  <c r="G21" i="1" s="1"/>
  <c r="F16" i="1"/>
  <c r="G16" i="1" s="1"/>
  <c r="F11" i="1"/>
  <c r="G11" i="1" s="1"/>
  <c r="H8" i="1" l="1"/>
  <c r="I8" i="1"/>
  <c r="A1" i="1"/>
  <c r="E26" i="1" l="1"/>
  <c r="D28" i="1" l="1"/>
  <c r="F28" i="1" s="1"/>
  <c r="G28" i="1" s="1"/>
  <c r="I23" i="1" l="1"/>
  <c r="I22" i="1"/>
  <c r="I18" i="1"/>
  <c r="I17" i="1"/>
  <c r="I13" i="1"/>
  <c r="I12" i="1"/>
  <c r="H28" i="1" l="1"/>
  <c r="J28" i="1" s="1"/>
  <c r="K28" i="1" s="1"/>
  <c r="I16" i="1" l="1"/>
  <c r="I11" i="1"/>
  <c r="I21" i="1"/>
  <c r="I24" i="1" l="1"/>
  <c r="J21" i="1"/>
  <c r="K21" i="1" s="1"/>
  <c r="I14" i="1"/>
  <c r="J11" i="1"/>
  <c r="K11" i="1" s="1"/>
  <c r="I19" i="1"/>
  <c r="J16" i="1"/>
  <c r="K16" i="1" s="1"/>
  <c r="I26" i="1" l="1"/>
  <c r="D17" i="1" l="1"/>
  <c r="D12" i="1"/>
  <c r="D22" i="1"/>
  <c r="F12" i="1" l="1"/>
  <c r="G12" i="1" s="1"/>
  <c r="F22" i="1"/>
  <c r="G22" i="1" s="1"/>
  <c r="F17" i="1"/>
  <c r="G17" i="1" s="1"/>
  <c r="H22" i="1" l="1"/>
  <c r="H17" i="1"/>
  <c r="H12" i="1"/>
  <c r="J17" i="1" l="1"/>
  <c r="K17" i="1" s="1"/>
  <c r="J12" i="1"/>
  <c r="K12" i="1" s="1"/>
  <c r="J22" i="1"/>
  <c r="K22" i="1" s="1"/>
  <c r="D23" i="1" l="1"/>
  <c r="H23" i="1"/>
  <c r="J23" i="1" l="1"/>
  <c r="K23" i="1" s="1"/>
  <c r="H24" i="1"/>
  <c r="J24" i="1" s="1"/>
  <c r="K24" i="1" s="1"/>
  <c r="H18" i="1"/>
  <c r="D18" i="1"/>
  <c r="D13" i="1"/>
  <c r="F23" i="1"/>
  <c r="G23" i="1" s="1"/>
  <c r="D24" i="1"/>
  <c r="F24" i="1" s="1"/>
  <c r="G24" i="1" s="1"/>
  <c r="D26" i="1"/>
  <c r="F26" i="1" s="1"/>
  <c r="G26" i="1" s="1"/>
  <c r="H13" i="1"/>
  <c r="J18" i="1" l="1"/>
  <c r="K18" i="1" s="1"/>
  <c r="H19" i="1"/>
  <c r="J19" i="1" s="1"/>
  <c r="K19" i="1" s="1"/>
  <c r="F18" i="1"/>
  <c r="G18" i="1" s="1"/>
  <c r="D19" i="1"/>
  <c r="F19" i="1" s="1"/>
  <c r="G19" i="1" s="1"/>
  <c r="J13" i="1"/>
  <c r="K13" i="1" s="1"/>
  <c r="H14" i="1"/>
  <c r="J14" i="1" s="1"/>
  <c r="K14" i="1" s="1"/>
  <c r="F13" i="1"/>
  <c r="G13" i="1" s="1"/>
  <c r="D14" i="1"/>
  <c r="F14" i="1" s="1"/>
  <c r="G14" i="1" s="1"/>
  <c r="H26" i="1"/>
  <c r="J26" i="1" s="1"/>
  <c r="K26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<sst xmlns="http://schemas.openxmlformats.org/spreadsheetml/2006/main" count="31" uniqueCount="19">
  <si>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</si>
  <si>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</si>
  <si>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November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</si>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</sst>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9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166" fontId="8" fillId="0" borderId="8" xfId="0" applyNumberFormat="1" applyFont="1" applyBorder="1" applyAlignment="1">
      <alignment horizontal="right" vertical="center"/>
    </xf>
    <xf numFmtId="166" fontId="7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BSt4/11_BSt4.xlsx" TargetMode="External"/><Relationship Id="rId1" Type="http://schemas.openxmlformats.org/officeDocument/2006/relationships/externalLinkPath" Target="/personal/cassiani_saritzoglou_braunkohle_de/Documents/Statistik%20Datenbank/2025/Output/BSt4/11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itzoglou\OneDrive%20-%20Deutscher%20Braunkohlen-Industrie-Verein%20e.V\Statistik%20Datenbank\2024\Output\BSt4\11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Produktionszahlen%20-%20lang/11_Produktionszahlen_lang.xlsx" TargetMode="External"/><Relationship Id="rId1" Type="http://schemas.openxmlformats.org/officeDocument/2006/relationships/externalLinkPath" Target="/personal/cassiani_saritzoglou_braunkohle_de/Documents/Statistik%20Datenbank/2025/Output/Produktionszahlen%20-%20lang/11_Produktionszahlen_la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4/Output/BSt4/11_BSt4.xlsx" TargetMode="External"/><Relationship Id="rId1" Type="http://schemas.openxmlformats.org/officeDocument/2006/relationships/externalLinkPath" Target="/personal/cassiani_saritzoglou_braunkohle_de/Documents/Statistik%20Datenbank/2024/Output/BSt4/11_BS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3441979.9479999999</v>
          </cell>
          <cell r="G7">
            <v>3488922</v>
          </cell>
          <cell r="J7">
            <v>1080125</v>
          </cell>
        </row>
        <row r="10">
          <cell r="E10">
            <v>2940693.037</v>
          </cell>
          <cell r="G10">
            <v>3272677</v>
          </cell>
          <cell r="J10">
            <v>966060.2</v>
          </cell>
        </row>
        <row r="45">
          <cell r="E45">
            <v>16353930</v>
          </cell>
          <cell r="G45">
            <v>17359115</v>
          </cell>
          <cell r="J45">
            <v>3115465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4639957.2489999998</v>
          </cell>
          <cell r="G7">
            <v>3846591</v>
          </cell>
          <cell r="J7">
            <v>1009698</v>
          </cell>
        </row>
        <row r="10">
          <cell r="E10">
            <v>3957294.912</v>
          </cell>
          <cell r="G10">
            <v>3608150</v>
          </cell>
          <cell r="J10">
            <v>892417.7</v>
          </cell>
        </row>
        <row r="45">
          <cell r="E45">
            <v>16167030</v>
          </cell>
          <cell r="G45">
            <v>20272957</v>
          </cell>
        </row>
      </sheetData>
      <sheetData sheetId="1">
        <row r="7">
          <cell r="G7">
            <v>26519.609999999997</v>
          </cell>
        </row>
      </sheetData>
      <sheetData sheetId="2">
        <row r="7">
          <cell r="E7">
            <v>200562.06</v>
          </cell>
        </row>
      </sheetData>
      <sheetData sheetId="3">
        <row r="7">
          <cell r="E7">
            <v>28002.29</v>
          </cell>
        </row>
      </sheetData>
      <sheetData sheetId="4">
        <row r="7">
          <cell r="E7">
            <v>12708.574000000001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ktionszahlen"/>
    </sheetNames>
    <sheetDataSet>
      <sheetData sheetId="0">
        <row r="11">
          <cell r="H11">
            <v>180914951</v>
          </cell>
          <cell r="I11">
            <v>175396863</v>
          </cell>
        </row>
        <row r="12">
          <cell r="H12">
            <v>173476715</v>
          </cell>
          <cell r="I12">
            <v>201818672</v>
          </cell>
        </row>
        <row r="13">
          <cell r="H13">
            <v>35890631</v>
          </cell>
          <cell r="I13">
            <v>36622030</v>
          </cell>
        </row>
        <row r="16">
          <cell r="H16">
            <v>35484301.303000003</v>
          </cell>
          <cell r="I16">
            <v>40032665.684</v>
          </cell>
        </row>
        <row r="17">
          <cell r="H17">
            <v>31401934</v>
          </cell>
          <cell r="I17">
            <v>34489109</v>
          </cell>
        </row>
        <row r="18">
          <cell r="H18">
            <v>10551825.08</v>
          </cell>
          <cell r="I18">
            <v>9100679.0899999999</v>
          </cell>
        </row>
        <row r="21">
          <cell r="H21">
            <v>30203283.778000001</v>
          </cell>
          <cell r="I21">
            <v>33431032.471000001</v>
          </cell>
        </row>
        <row r="22">
          <cell r="H22">
            <v>29099267</v>
          </cell>
          <cell r="I22">
            <v>31907466</v>
          </cell>
        </row>
        <row r="23">
          <cell r="H23">
            <v>9645668.8499999996</v>
          </cell>
          <cell r="I23">
            <v>8264220.5</v>
          </cell>
        </row>
        <row r="27">
          <cell r="D27">
            <v>48551.955000000002</v>
          </cell>
          <cell r="E27">
            <v>26519.61</v>
          </cell>
          <cell r="H27">
            <v>419008.19599999988</v>
          </cell>
          <cell r="I27">
            <v>458796.06900000002</v>
          </cell>
        </row>
        <row r="32">
          <cell r="D32">
            <v>261474.16</v>
          </cell>
          <cell r="E32">
            <v>284994.51</v>
          </cell>
          <cell r="H32">
            <v>2487937.36</v>
          </cell>
          <cell r="I32">
            <v>2870853.2</v>
          </cell>
        </row>
        <row r="35">
          <cell r="D35">
            <v>886.56</v>
          </cell>
          <cell r="E35">
            <v>28002.29</v>
          </cell>
          <cell r="H35">
            <v>85513.17</v>
          </cell>
          <cell r="I35">
            <v>139495.31</v>
          </cell>
        </row>
        <row r="38">
          <cell r="D38">
            <v>12524.152</v>
          </cell>
          <cell r="E38">
            <v>12708.574000000001</v>
          </cell>
          <cell r="H38">
            <v>128378.571</v>
          </cell>
          <cell r="I38">
            <v>134348.15599999999</v>
          </cell>
        </row>
        <row r="42">
          <cell r="D42">
            <v>86341.25</v>
          </cell>
          <cell r="E42">
            <v>127138.804</v>
          </cell>
          <cell r="H42">
            <v>1133516.27</v>
          </cell>
          <cell r="I42">
            <v>1476503.777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TWHUGKYVDHGFD2ZG5WA2DJHB7W">
      <xxl21:absoluteUrl r:id="rId2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45">
          <cell r="J45">
            <v>3584872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topLeftCell="A15" workbookViewId="0">
      <selection activeCell="I24" sqref="I24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36">
        <f ca="1">TODAY()</f>
        <v>46010</v>
      </c>
      <c r="B1" s="37"/>
      <c r="C1" s="37"/>
      <c r="D1" s="37"/>
      <c r="E1" s="37"/>
      <c r="H1" s="38" t="s">
        <v>0</v>
      </c>
      <c r="I1" s="38"/>
      <c r="J1" s="38"/>
      <c r="K1" s="38"/>
    </row>
    <row r="2" spans="1:11" ht="3.95" customHeight="1"/>
    <row r="3" spans="1:11" ht="15.9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0.100000000000001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20.100000000000001" customHeight="1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9.5" customHeight="1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0.100000000000001" customHeight="1">
      <c r="A7" s="19"/>
      <c r="B7" s="20"/>
      <c r="C7" s="21"/>
      <c r="D7" s="28" t="s">
        <v>3</v>
      </c>
      <c r="E7" s="28"/>
      <c r="F7" s="28"/>
      <c r="G7" s="29"/>
      <c r="H7" s="28" t="s">
        <v>4</v>
      </c>
      <c r="I7" s="28"/>
      <c r="J7" s="28"/>
      <c r="K7" s="29"/>
    </row>
    <row r="8" spans="1:11" ht="26.45" customHeight="1">
      <c r="A8" s="22"/>
      <c r="B8" s="23"/>
      <c r="C8" s="24"/>
      <c r="D8" s="30">
        <v>2025</v>
      </c>
      <c r="E8" s="32">
        <v>2024</v>
      </c>
      <c r="F8" s="34" t="s">
        <v>5</v>
      </c>
      <c r="G8" s="35"/>
      <c r="H8" s="30">
        <f>D8</f>
        <v>2025</v>
      </c>
      <c r="I8" s="30">
        <f>E8</f>
        <v>2024</v>
      </c>
      <c r="J8" s="34" t="s">
        <v>6</v>
      </c>
      <c r="K8" s="35"/>
    </row>
    <row r="9" spans="1:11" ht="20.100000000000001" customHeight="1">
      <c r="A9" s="25"/>
      <c r="B9" s="26"/>
      <c r="C9" s="27"/>
      <c r="D9" s="31"/>
      <c r="E9" s="33"/>
      <c r="F9" s="4" t="s">
        <v>7</v>
      </c>
      <c r="G9" s="4" t="s">
        <v>8</v>
      </c>
      <c r="H9" s="31"/>
      <c r="I9" s="31"/>
      <c r="J9" s="4" t="s">
        <v>7</v>
      </c>
      <c r="K9" s="4" t="s">
        <v>8</v>
      </c>
    </row>
    <row r="10" spans="1:11" ht="20.100000000000001" customHeight="1">
      <c r="A10" s="1"/>
      <c r="B10" s="12" t="s">
        <v>9</v>
      </c>
      <c r="C10" s="12"/>
      <c r="D10" s="12"/>
      <c r="E10" s="12"/>
      <c r="F10" s="12"/>
      <c r="G10" s="12"/>
      <c r="H10" s="12"/>
      <c r="I10" s="12"/>
      <c r="J10" s="12"/>
      <c r="K10" s="13"/>
    </row>
    <row r="11" spans="1:11" ht="12" customHeight="1">
      <c r="A11" s="17"/>
      <c r="B11" s="16"/>
      <c r="C11" s="2" t="s">
        <v>10</v>
      </c>
      <c r="D11" s="5">
        <f>'[1]BSt4 - Rohkohle'!E45</f>
        <v>16353930</v>
      </c>
      <c r="E11" s="10">
        <f>'[2]BSt4 - Rohkohle'!E45</f>
        <v>16167030</v>
      </c>
      <c r="F11" s="5">
        <f>D11-E11</f>
        <v>186900</v>
      </c>
      <c r="G11" s="6">
        <f>100*F11/E11</f>
        <v>1.1560564927509878</v>
      </c>
      <c r="H11" s="5">
        <f>[3]Produktionszahlen!H11</f>
        <v>180914951</v>
      </c>
      <c r="I11" s="5">
        <f>[3]Produktionszahlen!I11</f>
        <v>175396863</v>
      </c>
      <c r="J11" s="5">
        <f>H11-I11</f>
        <v>5518088</v>
      </c>
      <c r="K11" s="6">
        <f>100*J11/I11</f>
        <v>3.14605854723867</v>
      </c>
    </row>
    <row r="12" spans="1:11" ht="12" customHeight="1">
      <c r="A12" s="17"/>
      <c r="B12" s="16"/>
      <c r="C12" s="2" t="s">
        <v>11</v>
      </c>
      <c r="D12" s="5">
        <f>'[1]BSt4 - Rohkohle'!G45</f>
        <v>17359115</v>
      </c>
      <c r="E12" s="10">
        <f>'[2]BSt4 - Rohkohle'!G45</f>
        <v>20272957</v>
      </c>
      <c r="F12" s="5">
        <f>D12-E12</f>
        <v>-2913842</v>
      </c>
      <c r="G12" s="6">
        <f>100*F12/E12</f>
        <v>-14.373048786124293</v>
      </c>
      <c r="H12" s="5">
        <f>[3]Produktionszahlen!H12</f>
        <v>173476715</v>
      </c>
      <c r="I12" s="5">
        <f>[3]Produktionszahlen!I12</f>
        <v>201818672</v>
      </c>
      <c r="J12" s="5">
        <f>H12-I12</f>
        <v>-28341957</v>
      </c>
      <c r="K12" s="6">
        <f>100*J12/I12</f>
        <v>-14.043277918308767</v>
      </c>
    </row>
    <row r="13" spans="1:11" ht="12" customHeight="1">
      <c r="A13" s="17"/>
      <c r="B13" s="16"/>
      <c r="C13" s="2" t="s">
        <v>12</v>
      </c>
      <c r="D13" s="5">
        <f>'[1]BSt4 - Rohkohle'!J45</f>
        <v>3115465</v>
      </c>
      <c r="E13" s="10">
        <f>'[4]BSt4 - Rohkohle'!J45</f>
        <v>3584872</v>
      </c>
      <c r="F13" s="5">
        <f>D13-E13</f>
        <v>-469407</v>
      </c>
      <c r="G13" s="6">
        <f>100*F13/E13</f>
        <v>-13.094107683621619</v>
      </c>
      <c r="H13" s="5">
        <f>[3]Produktionszahlen!H13</f>
        <v>35890631</v>
      </c>
      <c r="I13" s="5">
        <f>[3]Produktionszahlen!I13</f>
        <v>36622030</v>
      </c>
      <c r="J13" s="5">
        <f>H13-I13</f>
        <v>-731399</v>
      </c>
      <c r="K13" s="6">
        <f>100*J13/I13</f>
        <v>-1.9971558103141742</v>
      </c>
    </row>
    <row r="14" spans="1:11" ht="12.95" customHeight="1">
      <c r="A14" s="14"/>
      <c r="B14" s="15"/>
      <c r="C14" s="3" t="s">
        <v>13</v>
      </c>
      <c r="D14" s="7">
        <f>SUM(D11:D13)</f>
        <v>36828510</v>
      </c>
      <c r="E14" s="11">
        <f>SUM(E11:E13)</f>
        <v>40024859</v>
      </c>
      <c r="F14" s="7">
        <f>D14-E14</f>
        <v>-3196349</v>
      </c>
      <c r="G14" s="8">
        <f>100*F14/E14</f>
        <v>-7.9859094569202602</v>
      </c>
      <c r="H14" s="7">
        <f>SUM(H11:H13)</f>
        <v>390282297</v>
      </c>
      <c r="I14" s="7">
        <f>SUM(I11:I13)</f>
        <v>413837565</v>
      </c>
      <c r="J14" s="7">
        <f>H14-I14</f>
        <v>-23555268</v>
      </c>
      <c r="K14" s="8">
        <f>100*J14/I14</f>
        <v>-5.6919115112230081</v>
      </c>
    </row>
    <row r="15" spans="1:11" ht="20.100000000000001" customHeight="1">
      <c r="A15" s="1"/>
      <c r="B15" s="12" t="s">
        <v>14</v>
      </c>
      <c r="C15" s="12"/>
      <c r="D15" s="12"/>
      <c r="E15" s="12"/>
      <c r="F15" s="12"/>
      <c r="G15" s="12"/>
      <c r="H15" s="12"/>
      <c r="I15" s="12"/>
      <c r="J15" s="12"/>
      <c r="K15" s="13"/>
    </row>
    <row r="16" spans="1:11" ht="12" customHeight="1">
      <c r="A16" s="17"/>
      <c r="B16" s="16"/>
      <c r="C16" s="2" t="s">
        <v>10</v>
      </c>
      <c r="D16" s="5">
        <f>'[1]BSt4 - Rohkohle'!E7</f>
        <v>3441979.9479999999</v>
      </c>
      <c r="E16" s="10">
        <f>'[2]BSt4 - Rohkohle'!E7</f>
        <v>4639957.2489999998</v>
      </c>
      <c r="F16" s="5">
        <f>D16-E16</f>
        <v>-1197977.301</v>
      </c>
      <c r="G16" s="6">
        <f>100*F16/E16</f>
        <v>-25.818714197381606</v>
      </c>
      <c r="H16" s="5">
        <f>[3]Produktionszahlen!H16</f>
        <v>35484301.303000003</v>
      </c>
      <c r="I16" s="5">
        <f>[3]Produktionszahlen!I16</f>
        <v>40032665.684</v>
      </c>
      <c r="J16" s="5">
        <f>H16-I16</f>
        <v>-4548364.3809999973</v>
      </c>
      <c r="K16" s="6">
        <f>100*J16/I16</f>
        <v>-11.361632565022665</v>
      </c>
    </row>
    <row r="17" spans="1:11" ht="12" customHeight="1">
      <c r="A17" s="17"/>
      <c r="B17" s="16"/>
      <c r="C17" s="2" t="s">
        <v>11</v>
      </c>
      <c r="D17" s="5">
        <f>'[1]BSt4 - Rohkohle'!G7</f>
        <v>3488922</v>
      </c>
      <c r="E17" s="10">
        <f>'[2]BSt4 - Rohkohle'!G7</f>
        <v>3846591</v>
      </c>
      <c r="F17" s="5">
        <f>D17-E17</f>
        <v>-357669</v>
      </c>
      <c r="G17" s="6">
        <f>100*F17/E17</f>
        <v>-9.2983371509994175</v>
      </c>
      <c r="H17" s="5">
        <f>[3]Produktionszahlen!H17</f>
        <v>31401934</v>
      </c>
      <c r="I17" s="5">
        <f>[3]Produktionszahlen!I17</f>
        <v>34489109</v>
      </c>
      <c r="J17" s="5">
        <f>H17-I17</f>
        <v>-3087175</v>
      </c>
      <c r="K17" s="6">
        <f>100*J17/I17</f>
        <v>-8.9511590455990042</v>
      </c>
    </row>
    <row r="18" spans="1:11" ht="12" customHeight="1">
      <c r="A18" s="17"/>
      <c r="B18" s="16"/>
      <c r="C18" s="2" t="s">
        <v>12</v>
      </c>
      <c r="D18" s="5">
        <f>'[1]BSt4 - Rohkohle'!J7</f>
        <v>1080125</v>
      </c>
      <c r="E18" s="10">
        <f>'[2]BSt4 - Rohkohle'!J7</f>
        <v>1009698</v>
      </c>
      <c r="F18" s="5">
        <f>D18-E18</f>
        <v>70427</v>
      </c>
      <c r="G18" s="6">
        <f>100*F18/E18</f>
        <v>6.9750559078060963</v>
      </c>
      <c r="H18" s="5">
        <f>[3]Produktionszahlen!H18</f>
        <v>10551825.08</v>
      </c>
      <c r="I18" s="5">
        <f>[3]Produktionszahlen!I18</f>
        <v>9100679.0899999999</v>
      </c>
      <c r="J18" s="5">
        <f>H18-I18</f>
        <v>1451145.9900000002</v>
      </c>
      <c r="K18" s="6">
        <f>100*J18/I18</f>
        <v>15.945469295742416</v>
      </c>
    </row>
    <row r="19" spans="1:11" ht="12.95" customHeight="1">
      <c r="A19" s="14"/>
      <c r="B19" s="15"/>
      <c r="C19" s="3" t="s">
        <v>13</v>
      </c>
      <c r="D19" s="7">
        <f>SUM(D16:D18)</f>
        <v>8011026.9479999999</v>
      </c>
      <c r="E19" s="11">
        <f>SUM(E16:E18)</f>
        <v>9496246.2489999998</v>
      </c>
      <c r="F19" s="7">
        <f>D19-E19</f>
        <v>-1485219.301</v>
      </c>
      <c r="G19" s="8">
        <f>100*F19/E19</f>
        <v>-15.64006726506698</v>
      </c>
      <c r="H19" s="7">
        <f>SUM(H16:H18)</f>
        <v>77438060.383000001</v>
      </c>
      <c r="I19" s="7">
        <f>SUM(I16:I18)</f>
        <v>83622453.774000004</v>
      </c>
      <c r="J19" s="7">
        <f>H19-I19</f>
        <v>-6184393.3910000026</v>
      </c>
      <c r="K19" s="8">
        <f>100*J19/I19</f>
        <v>-7.3956133931612298</v>
      </c>
    </row>
    <row r="20" spans="1:11" ht="20.100000000000001" customHeight="1">
      <c r="A20" s="1"/>
      <c r="B20" s="12" t="s">
        <v>15</v>
      </c>
      <c r="C20" s="12"/>
      <c r="D20" s="12"/>
      <c r="E20" s="12"/>
      <c r="F20" s="12"/>
      <c r="G20" s="12"/>
      <c r="H20" s="12"/>
      <c r="I20" s="12"/>
      <c r="J20" s="12"/>
      <c r="K20" s="13"/>
    </row>
    <row r="21" spans="1:11" ht="12" customHeight="1">
      <c r="A21" s="17"/>
      <c r="B21" s="16"/>
      <c r="C21" s="2" t="s">
        <v>10</v>
      </c>
      <c r="D21" s="5">
        <f>'[1]BSt4 - Rohkohle'!E10</f>
        <v>2940693.037</v>
      </c>
      <c r="E21" s="10">
        <f>'[2]BSt4 - Rohkohle'!E10</f>
        <v>3957294.912</v>
      </c>
      <c r="F21" s="5">
        <f>D21-E21</f>
        <v>-1016601.875</v>
      </c>
      <c r="G21" s="6">
        <f>100*F21/E21</f>
        <v>-25.689312967736683</v>
      </c>
      <c r="H21" s="5">
        <f>[3]Produktionszahlen!H21</f>
        <v>30203283.778000001</v>
      </c>
      <c r="I21" s="5">
        <f>[3]Produktionszahlen!I21</f>
        <v>33431032.471000001</v>
      </c>
      <c r="J21" s="5">
        <f>H21-I21</f>
        <v>-3227748.693</v>
      </c>
      <c r="K21" s="6">
        <f>100*J21/I21</f>
        <v>-9.6549476771318226</v>
      </c>
    </row>
    <row r="22" spans="1:11" ht="12" customHeight="1">
      <c r="A22" s="17"/>
      <c r="B22" s="16"/>
      <c r="C22" s="2" t="s">
        <v>11</v>
      </c>
      <c r="D22" s="5">
        <f>'[1]BSt4 - Rohkohle'!G10</f>
        <v>3272677</v>
      </c>
      <c r="E22" s="10">
        <f>'[2]BSt4 - Rohkohle'!G10</f>
        <v>3608150</v>
      </c>
      <c r="F22" s="5">
        <f>D22-E22</f>
        <v>-335473</v>
      </c>
      <c r="G22" s="6">
        <f>100*F22/E22</f>
        <v>-9.2976456078599838</v>
      </c>
      <c r="H22" s="5">
        <f>[3]Produktionszahlen!H22</f>
        <v>29099267</v>
      </c>
      <c r="I22" s="5">
        <f>[3]Produktionszahlen!I22</f>
        <v>31907466</v>
      </c>
      <c r="J22" s="5">
        <f>H22-I22</f>
        <v>-2808199</v>
      </c>
      <c r="K22" s="6">
        <f>100*J22/I22</f>
        <v>-8.8010718243811645</v>
      </c>
    </row>
    <row r="23" spans="1:11" ht="12" customHeight="1">
      <c r="A23" s="17"/>
      <c r="B23" s="16"/>
      <c r="C23" s="2" t="s">
        <v>12</v>
      </c>
      <c r="D23" s="5">
        <f>'[1]BSt4 - Rohkohle'!J10</f>
        <v>966060.2</v>
      </c>
      <c r="E23" s="10">
        <f>'[2]BSt4 - Rohkohle'!J10</f>
        <v>892417.7</v>
      </c>
      <c r="F23" s="5">
        <f>D23-E23</f>
        <v>73642.5</v>
      </c>
      <c r="G23" s="6">
        <f>100*F23/E23</f>
        <v>8.2520214469076532</v>
      </c>
      <c r="H23" s="5">
        <f>[3]Produktionszahlen!H23</f>
        <v>9645668.8499999996</v>
      </c>
      <c r="I23" s="5">
        <f>[3]Produktionszahlen!I23</f>
        <v>8264220.5</v>
      </c>
      <c r="J23" s="5">
        <f>H23-I23</f>
        <v>1381448.3499999996</v>
      </c>
      <c r="K23" s="6">
        <f>100*J23/I23</f>
        <v>16.716015140205901</v>
      </c>
    </row>
    <row r="24" spans="1:11" ht="12.95" customHeight="1">
      <c r="A24" s="14"/>
      <c r="B24" s="15"/>
      <c r="C24" s="3" t="s">
        <v>13</v>
      </c>
      <c r="D24" s="7">
        <f>SUM(D21:D23)</f>
        <v>7179430.2370000007</v>
      </c>
      <c r="E24" s="11">
        <f>SUM(E21:E23)</f>
        <v>8457862.6119999997</v>
      </c>
      <c r="F24" s="7">
        <f>D24-E24</f>
        <v>-1278432.3749999991</v>
      </c>
      <c r="G24" s="8">
        <f>100*F24/E24</f>
        <v>-15.115312622673271</v>
      </c>
      <c r="H24" s="7">
        <f>SUM(H21:H23)</f>
        <v>68948219.627999991</v>
      </c>
      <c r="I24" s="7">
        <f>SUM(I21:I23)</f>
        <v>73602718.971000001</v>
      </c>
      <c r="J24" s="7">
        <f>H24-I24</f>
        <v>-4654499.3430000097</v>
      </c>
      <c r="K24" s="8">
        <f>100*J24/I24</f>
        <v>-6.3238144026091154</v>
      </c>
    </row>
    <row r="25" spans="1:11" ht="20.100000000000001" customHeight="1">
      <c r="A25" s="1"/>
      <c r="B25" s="12" t="s">
        <v>16</v>
      </c>
      <c r="C25" s="12"/>
      <c r="D25" s="12"/>
      <c r="E25" s="12"/>
      <c r="F25" s="12"/>
      <c r="G25" s="12"/>
      <c r="H25" s="12"/>
      <c r="I25" s="12"/>
      <c r="J25" s="12"/>
      <c r="K25" s="13"/>
    </row>
    <row r="26" spans="1:11" ht="12.95" customHeight="1">
      <c r="A26" s="14"/>
      <c r="B26" s="15"/>
      <c r="C26" s="3" t="s">
        <v>13</v>
      </c>
      <c r="D26" s="7">
        <f>[3]Produktionszahlen!D27+[3]Produktionszahlen!D32+[3]Produktionszahlen!D35+[3]Produktionszahlen!D38</f>
        <v>323436.82699999999</v>
      </c>
      <c r="E26" s="7">
        <f>[3]Produktionszahlen!E27+[3]Produktionszahlen!E32+[3]Produktionszahlen!E35+[3]Produktionszahlen!E38</f>
        <v>352224.984</v>
      </c>
      <c r="F26" s="7">
        <f>D26-E26</f>
        <v>-28788.157000000007</v>
      </c>
      <c r="G26" s="8">
        <f>100*F26/E26</f>
        <v>-8.1732296991175417</v>
      </c>
      <c r="H26" s="7">
        <f>[3]Produktionszahlen!H27+[3]Produktionszahlen!H32+[3]Produktionszahlen!H35+[3]Produktionszahlen!H38</f>
        <v>3120837.2969999998</v>
      </c>
      <c r="I26" s="7">
        <f>[3]Produktionszahlen!I27+[3]Produktionszahlen!I32+[3]Produktionszahlen!I35+[3]Produktionszahlen!I38</f>
        <v>3603492.7350000003</v>
      </c>
      <c r="J26" s="7">
        <f>H26-I26</f>
        <v>-482655.43800000055</v>
      </c>
      <c r="K26" s="8">
        <f>100*J26/I26</f>
        <v>-13.394100487897903</v>
      </c>
    </row>
    <row r="27" spans="1:11" ht="20.100000000000001" customHeight="1">
      <c r="A27" s="1"/>
      <c r="B27" s="12" t="s">
        <v>17</v>
      </c>
      <c r="C27" s="12"/>
      <c r="D27" s="12"/>
      <c r="E27" s="12"/>
      <c r="F27" s="12"/>
      <c r="G27" s="12"/>
      <c r="H27" s="12"/>
      <c r="I27" s="12"/>
      <c r="J27" s="12"/>
      <c r="K27" s="13"/>
    </row>
    <row r="28" spans="1:11" ht="12.95" customHeight="1">
      <c r="A28" s="14"/>
      <c r="B28" s="15"/>
      <c r="C28" s="3" t="s">
        <v>13</v>
      </c>
      <c r="D28" s="9">
        <f>[3]Produktionszahlen!D42</f>
        <v>86341.25</v>
      </c>
      <c r="E28" s="9">
        <f>[3]Produktionszahlen!E42</f>
        <v>127138.804</v>
      </c>
      <c r="F28" s="9">
        <f>D28-E28</f>
        <v>-40797.554000000004</v>
      </c>
      <c r="G28" s="8">
        <f>100*F28/E28</f>
        <v>-32.088986773857023</v>
      </c>
      <c r="H28" s="9">
        <f>[3]Produktionszahlen!H42</f>
        <v>1133516.27</v>
      </c>
      <c r="I28" s="9">
        <f>[3]Produktionszahlen!I42</f>
        <v>1476503.777</v>
      </c>
      <c r="J28" s="9">
        <f>H28-I28</f>
        <v>-342987.50699999998</v>
      </c>
      <c r="K28" s="8">
        <f>100*J28/I28</f>
        <v>-23.229707390040762</v>
      </c>
    </row>
    <row r="29" spans="1:11" ht="12.95" customHeight="1"/>
    <row r="30" spans="1:11" ht="12.95" customHeight="1">
      <c r="A30" s="16" t="s">
        <v>18</v>
      </c>
      <c r="B30" s="16"/>
      <c r="C30" s="16"/>
      <c r="D30" s="16"/>
    </row>
  </sheetData>
  <mergeCells count="35">
    <mergeCell ref="A1:E1"/>
    <mergeCell ref="H1:K1"/>
    <mergeCell ref="A3:K3"/>
    <mergeCell ref="A4:K4"/>
    <mergeCell ref="A5:K5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  <mergeCell ref="F8:G8"/>
    <mergeCell ref="H8:H9"/>
    <mergeCell ref="I8:I9"/>
    <mergeCell ref="J8:K8"/>
    <mergeCell ref="A14:B14"/>
    <mergeCell ref="B15:K15"/>
    <mergeCell ref="A16:B16"/>
    <mergeCell ref="A17:B17"/>
    <mergeCell ref="A18:B18"/>
    <mergeCell ref="A23:B23"/>
    <mergeCell ref="A24:B24"/>
    <mergeCell ref="A19:B19"/>
    <mergeCell ref="B20:K20"/>
    <mergeCell ref="A21:B21"/>
    <mergeCell ref="A22:B22"/>
    <mergeCell ref="B25:K25"/>
    <mergeCell ref="A26:B26"/>
    <mergeCell ref="B27:K27"/>
    <mergeCell ref="A30:D30"/>
    <mergeCell ref="A28:B28"/>
  </mergeCells>
  <pageMargins left="0.7" right="0.7" top="0.75" bottom="0.75" header="0.3" footer="0.3"/>
  <pageSetup paperSize="9" scale="9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2025-12-19T11:46:02Z</dcterms:modified>
  <cp:category/>
  <cp:contentStatus/>
</cp:coreProperties>
</file>