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2025/Output/Produktionszahlen - kurz/"/>
    </mc:Choice>
  </mc:AlternateContent>
  <xr:revisionPtr revIDLastSave="85" documentId="8_{CC710370-2549-4785-9D96-A622DFB45923}" xr6:coauthVersionLast="47" xr6:coauthVersionMax="47" xr10:uidLastSave="{0F082324-1F76-446E-8710-984A8ECDE426}"/>
  <bookViews>
    <workbookView xWindow="-120" yWindow="-120" windowWidth="29040" windowHeight="15720" xr2:uid="{00000000-000D-0000-FFFF-FFFF00000000}"/>
  </bookViews>
  <sheets>
    <sheet name="Produktionszahlen" sheetId="1" r:id="rId1"/>
  </sheets>
  <externalReferences>
    <externalReference r:id="rId2"/>
    <externalReference r:id="rId3"/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6" i="1"/>
  <c r="H11" i="1"/>
  <c r="E28" i="1" l="1"/>
  <c r="E23" i="1"/>
  <c r="E22" i="1"/>
  <c r="E21" i="1"/>
  <c r="E18" i="1"/>
  <c r="E17" i="1"/>
  <c r="E16" i="1"/>
  <c r="E19" i="1" s="1"/>
  <c r="E13" i="1"/>
  <c r="E12" i="1"/>
  <c r="E11" i="1"/>
  <c r="E24" i="1"/>
  <c r="I28" i="1"/>
  <c r="D21" i="1"/>
  <c r="D16" i="1"/>
  <c r="D11" i="1"/>
  <c r="E14" i="1" l="1"/>
  <c r="F21" i="1" l="1"/>
  <c r="G21" i="1" s="1"/>
  <c r="F16" i="1"/>
  <c r="G16" i="1" s="1"/>
  <c r="F11" i="1"/>
  <c r="G11" i="1" s="1"/>
  <c r="H8" i="1" l="1"/>
  <c r="I8" i="1"/>
  <c r="A1" i="1"/>
  <c r="E26" i="1" l="1"/>
  <c r="D28" i="1" l="1"/>
  <c r="F28" i="1" s="1"/>
  <c r="G28" i="1" s="1"/>
  <c r="H28" i="1" l="1"/>
  <c r="J28" i="1" s="1"/>
  <c r="K28" i="1" s="1"/>
  <c r="I23" i="1"/>
  <c r="I22" i="1"/>
  <c r="I18" i="1"/>
  <c r="I17" i="1"/>
  <c r="I13" i="1"/>
  <c r="I12" i="1"/>
  <c r="I16" i="1" l="1"/>
  <c r="I21" i="1"/>
  <c r="I11" i="1" l="1"/>
  <c r="I19" i="1"/>
  <c r="J16" i="1"/>
  <c r="K16" i="1" s="1"/>
  <c r="I24" i="1"/>
  <c r="J21" i="1"/>
  <c r="K21" i="1" s="1"/>
  <c r="I26" i="1" l="1"/>
  <c r="I14" i="1"/>
  <c r="J11" i="1"/>
  <c r="K11" i="1" s="1"/>
  <c r="D12" i="1" l="1"/>
  <c r="D22" i="1"/>
  <c r="D17" i="1"/>
  <c r="F17" i="1" l="1"/>
  <c r="G17" i="1" s="1"/>
  <c r="F22" i="1"/>
  <c r="G22" i="1" s="1"/>
  <c r="F12" i="1"/>
  <c r="G12" i="1" s="1"/>
  <c r="H22" i="1" l="1"/>
  <c r="D18" i="1"/>
  <c r="H17" i="1"/>
  <c r="D13" i="1"/>
  <c r="H12" i="1"/>
  <c r="H18" i="1"/>
  <c r="J18" i="1" s="1"/>
  <c r="K18" i="1" s="1"/>
  <c r="H19" i="1" l="1"/>
  <c r="J19" i="1" s="1"/>
  <c r="K19" i="1" s="1"/>
  <c r="J17" i="1"/>
  <c r="K17" i="1" s="1"/>
  <c r="F18" i="1"/>
  <c r="G18" i="1" s="1"/>
  <c r="D19" i="1"/>
  <c r="F19" i="1" s="1"/>
  <c r="G19" i="1" s="1"/>
  <c r="H13" i="1"/>
  <c r="J13" i="1" s="1"/>
  <c r="K13" i="1" s="1"/>
  <c r="H14" i="1"/>
  <c r="J14" i="1" s="1"/>
  <c r="K14" i="1" s="1"/>
  <c r="J12" i="1"/>
  <c r="K12" i="1" s="1"/>
  <c r="F13" i="1"/>
  <c r="G13" i="1" s="1"/>
  <c r="D14" i="1"/>
  <c r="F14" i="1" s="1"/>
  <c r="G14" i="1" s="1"/>
  <c r="D23" i="1"/>
  <c r="J22" i="1"/>
  <c r="K22" i="1" s="1"/>
  <c r="F23" i="1" l="1"/>
  <c r="G23" i="1" s="1"/>
  <c r="D24" i="1"/>
  <c r="F24" i="1" s="1"/>
  <c r="G24" i="1" s="1"/>
  <c r="H23" i="1"/>
  <c r="D26" i="1"/>
  <c r="F26" i="1" s="1"/>
  <c r="G26" i="1" s="1"/>
  <c r="H26" i="1" l="1"/>
  <c r="J26" i="1" s="1"/>
  <c r="K26" i="1" s="1"/>
  <c r="J23" i="1"/>
  <c r="K23" i="1" s="1"/>
  <c r="H24" i="1"/>
  <c r="J24" i="1" s="1"/>
  <c r="K24" i="1" s="1"/>
</calcChain>
</file>

<file path=xl/sharedStrings.xml><?xml version="1.0" encoding="utf-8"?>
<sst xmlns="http://schemas.openxmlformats.org/spreadsheetml/2006/main" count="31" uniqueCount="19">
  <si>
    <t>Statistik der Kohlenwirtschaft e.V.</t>
  </si>
  <si>
    <t>Produktionszahlen des Braunkohlenbergbaus in Deutschland</t>
  </si>
  <si>
    <t>Berichtsmonat: August</t>
  </si>
  <si>
    <t>Berichtsmonat</t>
  </si>
  <si>
    <t>Januar - Berichtsmonat</t>
  </si>
  <si>
    <t>Veränderung zu
Vorjahresmonat</t>
  </si>
  <si>
    <t>Veränderung zu
Vorjahreszeitraum</t>
  </si>
  <si>
    <t>absolut</t>
  </si>
  <si>
    <t>%</t>
  </si>
  <si>
    <t>Abraumbewegung 1.000 m³</t>
  </si>
  <si>
    <t>Rheinland</t>
  </si>
  <si>
    <t>Lausitz</t>
  </si>
  <si>
    <t>Mitteldeutschland</t>
  </si>
  <si>
    <t>Insgesamt</t>
  </si>
  <si>
    <t>Förderung 1.000 t</t>
  </si>
  <si>
    <t>Braunkohlenlieferungen an Kraftwerke d. allgem. Versorgung 1.000 t 1)</t>
  </si>
  <si>
    <t>Veredlungsprodukte  1.000 t</t>
  </si>
  <si>
    <t>Stromerzeugung Grubenkraftwerke MWh</t>
  </si>
  <si>
    <t>1) einschl. öffentl. Heizkraftwerke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</si>
</sst>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"/>
    <numFmt numFmtId="165" formatCode="\ \ &quot;+&quot;* #,##0.0\ \ \ ;\ \ &quot;-&quot;* #,##0.0\ \ \ ;&quot;-&quot;\ \ \ "/>
    <numFmt numFmtId="166" formatCode="#,##0,"/>
  </numFmts>
  <fonts count="9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BSt4/08_BSt4.xlsx" TargetMode="External"/><Relationship Id="rId1" Type="http://schemas.openxmlformats.org/officeDocument/2006/relationships/externalLinkPath" Target="/personal/cassiani_saritzoglou_braunkohle_de/Documents/Statistik%20Datenbank/2025/Output/BSt4/08_BSt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zoglou\OneDrive%20-%20Deutscher%20Braunkohlen-Industrie-Verein%20e.V\Statistik%20Datenbank\2024\Output\BSt4\08_BSt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5/Output/Produktionszahlen%20-%20lang/08_Produktionszahlen_lang.xlsx" TargetMode="External"/><Relationship Id="rId1" Type="http://schemas.openxmlformats.org/officeDocument/2006/relationships/externalLinkPath" Target="/personal/cassiani_saritzoglou_braunkohle_de/Documents/Statistik%20Datenbank/2025/Output/Produktionszahlen%20-%20lang/08_Produktionszahlen_la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brivev-my.sharepoint.com/personal/cassiani_saritzoglou_braunkohle_de/Documents/Statistik%20Datenbank/2024/Output/BSt4/08_BSt4.xlsx" TargetMode="External"/><Relationship Id="rId1" Type="http://schemas.openxmlformats.org/officeDocument/2006/relationships/externalLinkPath" Target="/personal/cassiani_saritzoglou_braunkohle_de/Documents/Statistik%20Datenbank/2024/Output/BSt4/08_BSt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3187020.4040000001</v>
          </cell>
          <cell r="G7">
            <v>1812616</v>
          </cell>
          <cell r="J7">
            <v>668972.72</v>
          </cell>
        </row>
        <row r="10">
          <cell r="E10">
            <v>2731035.605</v>
          </cell>
          <cell r="G10">
            <v>1727479</v>
          </cell>
          <cell r="J10">
            <v>674368.4</v>
          </cell>
        </row>
        <row r="45">
          <cell r="E45">
            <v>16311210</v>
          </cell>
          <cell r="G45">
            <v>13462706</v>
          </cell>
          <cell r="J45">
            <v>3446352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7">
          <cell r="E7">
            <v>3494984.15</v>
          </cell>
          <cell r="G7">
            <v>2717927</v>
          </cell>
          <cell r="J7">
            <v>937204</v>
          </cell>
        </row>
        <row r="10">
          <cell r="E10">
            <v>2914686.2910000002</v>
          </cell>
          <cell r="G10">
            <v>2437542</v>
          </cell>
          <cell r="J10">
            <v>841435.5</v>
          </cell>
        </row>
        <row r="45">
          <cell r="E45">
            <v>16581221</v>
          </cell>
          <cell r="G45">
            <v>14781675</v>
          </cell>
        </row>
      </sheetData>
      <sheetData sheetId="1">
        <row r="7">
          <cell r="G7">
            <v>28827.82</v>
          </cell>
        </row>
      </sheetData>
      <sheetData sheetId="2">
        <row r="7">
          <cell r="E7">
            <v>185752.18</v>
          </cell>
        </row>
      </sheetData>
      <sheetData sheetId="3">
        <row r="7">
          <cell r="E7">
            <v>622.05999999999995</v>
          </cell>
        </row>
      </sheetData>
      <sheetData sheetId="4">
        <row r="7">
          <cell r="E7">
            <v>8437.4860000000008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ktionszahlen"/>
    </sheetNames>
    <sheetDataSet>
      <sheetData sheetId="0">
        <row r="11">
          <cell r="H11">
            <v>133208632</v>
          </cell>
          <cell r="I11">
            <v>125464937</v>
          </cell>
        </row>
        <row r="12">
          <cell r="H12">
            <v>123358070</v>
          </cell>
          <cell r="I12">
            <v>146212281</v>
          </cell>
        </row>
        <row r="13">
          <cell r="H13">
            <v>26461832</v>
          </cell>
          <cell r="I13">
            <v>26596600</v>
          </cell>
        </row>
        <row r="16">
          <cell r="H16">
            <v>25693545.332999997</v>
          </cell>
          <cell r="I16">
            <v>27714479.454999998</v>
          </cell>
        </row>
        <row r="17">
          <cell r="H17">
            <v>22520589</v>
          </cell>
          <cell r="I17">
            <v>24020224</v>
          </cell>
        </row>
        <row r="18">
          <cell r="H18">
            <v>7553933.080000001</v>
          </cell>
          <cell r="I18">
            <v>6251317.0899999999</v>
          </cell>
        </row>
        <row r="21">
          <cell r="H21">
            <v>21885906.953000002</v>
          </cell>
          <cell r="I21">
            <v>23017422.800000001</v>
          </cell>
        </row>
        <row r="22">
          <cell r="H22">
            <v>21039695</v>
          </cell>
          <cell r="I22">
            <v>22221696</v>
          </cell>
        </row>
        <row r="23">
          <cell r="H23">
            <v>6971430.9500000002</v>
          </cell>
          <cell r="I23">
            <v>5765009.7000000002</v>
          </cell>
        </row>
        <row r="27">
          <cell r="D27">
            <v>22326.615000000002</v>
          </cell>
          <cell r="E27">
            <v>28827.82</v>
          </cell>
          <cell r="H27">
            <v>272836.73699999996</v>
          </cell>
          <cell r="I27">
            <v>339866.78900000005</v>
          </cell>
        </row>
        <row r="32">
          <cell r="D32">
            <v>220361.21</v>
          </cell>
          <cell r="E32">
            <v>267538.24</v>
          </cell>
          <cell r="H32">
            <v>1713056.08</v>
          </cell>
          <cell r="I32">
            <v>2021904.0399999998</v>
          </cell>
        </row>
        <row r="35">
          <cell r="D35">
            <v>1373.49</v>
          </cell>
          <cell r="E35">
            <v>622.05999999999995</v>
          </cell>
          <cell r="H35">
            <v>82213.190000000017</v>
          </cell>
          <cell r="I35">
            <v>84180.430000000008</v>
          </cell>
        </row>
        <row r="38">
          <cell r="D38">
            <v>9099.2990000000009</v>
          </cell>
          <cell r="E38">
            <v>8437.4860000000008</v>
          </cell>
          <cell r="H38">
            <v>93727.53</v>
          </cell>
          <cell r="I38">
            <v>101462.68799999999</v>
          </cell>
        </row>
        <row r="42">
          <cell r="D42">
            <v>98806.508000000002</v>
          </cell>
          <cell r="E42">
            <v>153217.10399999999</v>
          </cell>
          <cell r="H42">
            <v>883239.79700000002</v>
          </cell>
          <cell r="I42">
            <v>1076889.9879999999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lIAx23ltE2zpSHsgOtnrEk98Fril6NOt67LfTN9ZN9wZYFyqz0jQamadCaigsYY" itemId="01AXSXWNTDY72D2KBYUVCZZNWHV7I57X7F">
      <xxl21:absoluteUrl r:id="rId2"/>
    </xxl21:alternateUrls>
    <sheetNames>
      <sheetName val="BSt4 - Rohkohle"/>
      <sheetName val="BSt4 - Brikett"/>
      <sheetName val="BSt4 - Staub"/>
      <sheetName val="BSt4 - Wirbelschichtkohle"/>
      <sheetName val="BSt4 - Koks"/>
      <sheetName val="BSt4 - Xylit"/>
    </sheetNames>
    <sheetDataSet>
      <sheetData sheetId="0">
        <row r="45">
          <cell r="J45">
            <v>3833052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topLeftCell="A4" workbookViewId="0">
      <selection activeCell="I24" sqref="I24"/>
    </sheetView>
  </sheetViews>
  <sheetFormatPr defaultColWidth="9.140625" defaultRowHeight="15"/>
  <cols>
    <col min="1" max="1" width="1.42578125" customWidth="1"/>
    <col min="2" max="2" width="1.28515625" customWidth="1"/>
    <col min="3" max="3" width="14.42578125" customWidth="1"/>
    <col min="4" max="6" width="9.7109375" customWidth="1"/>
    <col min="7" max="7" width="7.7109375" customWidth="1"/>
    <col min="8" max="10" width="9.7109375" customWidth="1"/>
    <col min="11" max="11" width="7.7109375" customWidth="1"/>
  </cols>
  <sheetData>
    <row r="1" spans="1:11" ht="13.5" customHeight="1">
      <c r="A1" s="12">
        <f ca="1">TODAY()</f>
        <v>45930</v>
      </c>
      <c r="B1" s="13"/>
      <c r="C1" s="13"/>
      <c r="D1" s="13"/>
      <c r="E1" s="13"/>
      <c r="H1" s="14" t="s">
        <v>0</v>
      </c>
      <c r="I1" s="14"/>
      <c r="J1" s="14"/>
      <c r="K1" s="14"/>
    </row>
    <row r="2" spans="1:11" ht="3.95" customHeight="1"/>
    <row r="3" spans="1:11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0.100000000000001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00000000000001" customHeight="1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9.5" customHeight="1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0.100000000000001" customHeight="1">
      <c r="A7" s="22"/>
      <c r="B7" s="23"/>
      <c r="C7" s="24"/>
      <c r="D7" s="31" t="s">
        <v>3</v>
      </c>
      <c r="E7" s="31"/>
      <c r="F7" s="31"/>
      <c r="G7" s="32"/>
      <c r="H7" s="31" t="s">
        <v>4</v>
      </c>
      <c r="I7" s="31"/>
      <c r="J7" s="31"/>
      <c r="K7" s="32"/>
    </row>
    <row r="8" spans="1:11" ht="26.45" customHeight="1">
      <c r="A8" s="25"/>
      <c r="B8" s="26"/>
      <c r="C8" s="27"/>
      <c r="D8" s="33">
        <v>2025</v>
      </c>
      <c r="E8" s="35">
        <v>2024</v>
      </c>
      <c r="F8" s="37" t="s">
        <v>5</v>
      </c>
      <c r="G8" s="38"/>
      <c r="H8" s="33">
        <f>D8</f>
        <v>2025</v>
      </c>
      <c r="I8" s="33">
        <f>E8</f>
        <v>2024</v>
      </c>
      <c r="J8" s="37" t="s">
        <v>6</v>
      </c>
      <c r="K8" s="38"/>
    </row>
    <row r="9" spans="1:11" ht="20.100000000000001" customHeight="1">
      <c r="A9" s="28"/>
      <c r="B9" s="29"/>
      <c r="C9" s="30"/>
      <c r="D9" s="34"/>
      <c r="E9" s="36"/>
      <c r="F9" s="4" t="s">
        <v>7</v>
      </c>
      <c r="G9" s="4" t="s">
        <v>8</v>
      </c>
      <c r="H9" s="34"/>
      <c r="I9" s="34"/>
      <c r="J9" s="4" t="s">
        <v>7</v>
      </c>
      <c r="K9" s="4" t="s">
        <v>8</v>
      </c>
    </row>
    <row r="10" spans="1:11" ht="20.100000000000001" customHeight="1">
      <c r="A10" s="1"/>
      <c r="B10" s="18" t="s">
        <v>9</v>
      </c>
      <c r="C10" s="18"/>
      <c r="D10" s="18"/>
      <c r="E10" s="18"/>
      <c r="F10" s="18"/>
      <c r="G10" s="18"/>
      <c r="H10" s="18"/>
      <c r="I10" s="18"/>
      <c r="J10" s="18"/>
      <c r="K10" s="19"/>
    </row>
    <row r="11" spans="1:11" ht="12" customHeight="1">
      <c r="A11" s="20"/>
      <c r="B11" s="21"/>
      <c r="C11" s="2" t="s">
        <v>10</v>
      </c>
      <c r="D11" s="5">
        <f>'[1]BSt4 - Rohkohle'!E45</f>
        <v>16311210</v>
      </c>
      <c r="E11" s="10">
        <f>'[2]BSt4 - Rohkohle'!E45</f>
        <v>16581221</v>
      </c>
      <c r="F11" s="5">
        <f>D11-E11</f>
        <v>-270011</v>
      </c>
      <c r="G11" s="6">
        <f>100*F11/E11</f>
        <v>-1.6284144575360282</v>
      </c>
      <c r="H11" s="5">
        <f>[3]Produktionszahlen!H11</f>
        <v>133208632</v>
      </c>
      <c r="I11" s="5">
        <f>[3]Produktionszahlen!I11</f>
        <v>125464937</v>
      </c>
      <c r="J11" s="5">
        <f>H11-I11</f>
        <v>7743695</v>
      </c>
      <c r="K11" s="6">
        <f>100*J11/I11</f>
        <v>6.1719992733906208</v>
      </c>
    </row>
    <row r="12" spans="1:11" ht="12" customHeight="1">
      <c r="A12" s="20"/>
      <c r="B12" s="21"/>
      <c r="C12" s="2" t="s">
        <v>11</v>
      </c>
      <c r="D12" s="5">
        <f>'[1]BSt4 - Rohkohle'!G45</f>
        <v>13462706</v>
      </c>
      <c r="E12" s="10">
        <f>'[2]BSt4 - Rohkohle'!G45</f>
        <v>14781675</v>
      </c>
      <c r="F12" s="5">
        <f>D12-E12</f>
        <v>-1318969</v>
      </c>
      <c r="G12" s="6">
        <f>100*F12/E12</f>
        <v>-8.9230009454273613</v>
      </c>
      <c r="H12" s="5">
        <f>[3]Produktionszahlen!H12</f>
        <v>123358070</v>
      </c>
      <c r="I12" s="5">
        <f>[3]Produktionszahlen!I12</f>
        <v>146212281</v>
      </c>
      <c r="J12" s="5">
        <f>H12-I12</f>
        <v>-22854211</v>
      </c>
      <c r="K12" s="6">
        <f>100*J12/I12</f>
        <v>-15.630842254625657</v>
      </c>
    </row>
    <row r="13" spans="1:11" ht="12" customHeight="1">
      <c r="A13" s="20"/>
      <c r="B13" s="21"/>
      <c r="C13" s="2" t="s">
        <v>12</v>
      </c>
      <c r="D13" s="5">
        <f>'[1]BSt4 - Rohkohle'!J45</f>
        <v>3446352</v>
      </c>
      <c r="E13" s="10">
        <f>'[4]BSt4 - Rohkohle'!J45</f>
        <v>3833052</v>
      </c>
      <c r="F13" s="5">
        <f>D13-E13</f>
        <v>-386700</v>
      </c>
      <c r="G13" s="6">
        <f>100*F13/E13</f>
        <v>-10.088566500010957</v>
      </c>
      <c r="H13" s="5">
        <f>[3]Produktionszahlen!H13</f>
        <v>26461832</v>
      </c>
      <c r="I13" s="5">
        <f>[3]Produktionszahlen!I13</f>
        <v>26596600</v>
      </c>
      <c r="J13" s="5">
        <f>H13-I13</f>
        <v>-134768</v>
      </c>
      <c r="K13" s="6">
        <f>100*J13/I13</f>
        <v>-0.50671138416188533</v>
      </c>
    </row>
    <row r="14" spans="1:11" ht="12.95" customHeight="1">
      <c r="A14" s="39"/>
      <c r="B14" s="40"/>
      <c r="C14" s="3" t="s">
        <v>13</v>
      </c>
      <c r="D14" s="7">
        <f>SUM(D11:D13)</f>
        <v>33220268</v>
      </c>
      <c r="E14" s="11">
        <f>SUM(E11:E13)</f>
        <v>35195948</v>
      </c>
      <c r="F14" s="7">
        <f>D14-E14</f>
        <v>-1975680</v>
      </c>
      <c r="G14" s="8">
        <f>100*F14/E14</f>
        <v>-5.6133734485572031</v>
      </c>
      <c r="H14" s="7">
        <f>SUM(H11:H13)</f>
        <v>283028534</v>
      </c>
      <c r="I14" s="7">
        <f>SUM(I11:I13)</f>
        <v>298273818</v>
      </c>
      <c r="J14" s="7">
        <f>H14-I14</f>
        <v>-15245284</v>
      </c>
      <c r="K14" s="8">
        <f>100*J14/I14</f>
        <v>-5.111170702887506</v>
      </c>
    </row>
    <row r="15" spans="1:11" ht="20.100000000000001" customHeight="1">
      <c r="A15" s="1"/>
      <c r="B15" s="18" t="s">
        <v>14</v>
      </c>
      <c r="C15" s="18"/>
      <c r="D15" s="18"/>
      <c r="E15" s="18"/>
      <c r="F15" s="18"/>
      <c r="G15" s="18"/>
      <c r="H15" s="18"/>
      <c r="I15" s="18"/>
      <c r="J15" s="18"/>
      <c r="K15" s="19"/>
    </row>
    <row r="16" spans="1:11" ht="12" customHeight="1">
      <c r="A16" s="20"/>
      <c r="B16" s="21"/>
      <c r="C16" s="2" t="s">
        <v>10</v>
      </c>
      <c r="D16" s="5">
        <f>'[1]BSt4 - Rohkohle'!E7</f>
        <v>3187020.4040000001</v>
      </c>
      <c r="E16" s="10">
        <f>'[2]BSt4 - Rohkohle'!E7</f>
        <v>3494984.15</v>
      </c>
      <c r="F16" s="5">
        <f>D16-E16</f>
        <v>-307963.74599999981</v>
      </c>
      <c r="G16" s="6">
        <f>100*F16/E16</f>
        <v>-8.8115920640155068</v>
      </c>
      <c r="H16" s="5">
        <f>[3]Produktionszahlen!H16</f>
        <v>25693545.332999997</v>
      </c>
      <c r="I16" s="5">
        <f>[3]Produktionszahlen!I16</f>
        <v>27714479.454999998</v>
      </c>
      <c r="J16" s="5">
        <f>H16-I16</f>
        <v>-2020934.1220000014</v>
      </c>
      <c r="K16" s="6">
        <f>100*J16/I16</f>
        <v>-7.2919793614792301</v>
      </c>
    </row>
    <row r="17" spans="1:11" ht="12" customHeight="1">
      <c r="A17" s="20"/>
      <c r="B17" s="21"/>
      <c r="C17" s="2" t="s">
        <v>11</v>
      </c>
      <c r="D17" s="5">
        <f>'[1]BSt4 - Rohkohle'!G7</f>
        <v>1812616</v>
      </c>
      <c r="E17" s="10">
        <f>'[2]BSt4 - Rohkohle'!G7</f>
        <v>2717927</v>
      </c>
      <c r="F17" s="5">
        <f>D17-E17</f>
        <v>-905311</v>
      </c>
      <c r="G17" s="6">
        <f>100*F17/E17</f>
        <v>-33.308878420943607</v>
      </c>
      <c r="H17" s="5">
        <f>[3]Produktionszahlen!H17</f>
        <v>22520589</v>
      </c>
      <c r="I17" s="5">
        <f>[3]Produktionszahlen!I17</f>
        <v>24020224</v>
      </c>
      <c r="J17" s="5">
        <f>H17-I17</f>
        <v>-1499635</v>
      </c>
      <c r="K17" s="6">
        <f>100*J17/I17</f>
        <v>-6.243218214784342</v>
      </c>
    </row>
    <row r="18" spans="1:11" ht="12" customHeight="1">
      <c r="A18" s="20"/>
      <c r="B18" s="21"/>
      <c r="C18" s="2" t="s">
        <v>12</v>
      </c>
      <c r="D18" s="5">
        <f>'[1]BSt4 - Rohkohle'!J7</f>
        <v>668972.72</v>
      </c>
      <c r="E18" s="10">
        <f>'[2]BSt4 - Rohkohle'!J7</f>
        <v>937204</v>
      </c>
      <c r="F18" s="5">
        <f>D18-E18</f>
        <v>-268231.28000000003</v>
      </c>
      <c r="G18" s="6">
        <f>100*F18/E18</f>
        <v>-28.620372939082635</v>
      </c>
      <c r="H18" s="5">
        <f>[3]Produktionszahlen!H18</f>
        <v>7553933.080000001</v>
      </c>
      <c r="I18" s="5">
        <f>[3]Produktionszahlen!I18</f>
        <v>6251317.0899999999</v>
      </c>
      <c r="J18" s="5">
        <f>H18-I18</f>
        <v>1302615.9900000012</v>
      </c>
      <c r="K18" s="6">
        <f>100*J18/I18</f>
        <v>20.837464669385394</v>
      </c>
    </row>
    <row r="19" spans="1:11" ht="12.95" customHeight="1">
      <c r="A19" s="39"/>
      <c r="B19" s="40"/>
      <c r="C19" s="3" t="s">
        <v>13</v>
      </c>
      <c r="D19" s="7">
        <f>SUM(D16:D18)</f>
        <v>5668609.1239999998</v>
      </c>
      <c r="E19" s="11">
        <f>SUM(E16:E18)</f>
        <v>7150115.1500000004</v>
      </c>
      <c r="F19" s="7">
        <f>D19-E19</f>
        <v>-1481506.0260000005</v>
      </c>
      <c r="G19" s="8">
        <f>100*F19/E19</f>
        <v>-20.720030306085356</v>
      </c>
      <c r="H19" s="7">
        <f>SUM(H16:H18)</f>
        <v>55768067.412999995</v>
      </c>
      <c r="I19" s="7">
        <f>SUM(I16:I18)</f>
        <v>57986020.545000002</v>
      </c>
      <c r="J19" s="7">
        <f>H19-I19</f>
        <v>-2217953.1320000067</v>
      </c>
      <c r="K19" s="8">
        <f>100*J19/I19</f>
        <v>-3.8249790400408079</v>
      </c>
    </row>
    <row r="20" spans="1:11" ht="20.100000000000001" customHeight="1">
      <c r="A20" s="1"/>
      <c r="B20" s="18" t="s">
        <v>15</v>
      </c>
      <c r="C20" s="18"/>
      <c r="D20" s="18"/>
      <c r="E20" s="18"/>
      <c r="F20" s="18"/>
      <c r="G20" s="18"/>
      <c r="H20" s="18"/>
      <c r="I20" s="18"/>
      <c r="J20" s="18"/>
      <c r="K20" s="19"/>
    </row>
    <row r="21" spans="1:11" ht="12" customHeight="1">
      <c r="A21" s="20"/>
      <c r="B21" s="21"/>
      <c r="C21" s="2" t="s">
        <v>10</v>
      </c>
      <c r="D21" s="5">
        <f>'[1]BSt4 - Rohkohle'!E10</f>
        <v>2731035.605</v>
      </c>
      <c r="E21" s="10">
        <f>'[2]BSt4 - Rohkohle'!E10</f>
        <v>2914686.2910000002</v>
      </c>
      <c r="F21" s="5">
        <f>D21-E21</f>
        <v>-183650.68600000022</v>
      </c>
      <c r="G21" s="6">
        <f>100*F21/E21</f>
        <v>-6.3008731528699613</v>
      </c>
      <c r="H21" s="5">
        <f>[3]Produktionszahlen!H21</f>
        <v>21885906.953000002</v>
      </c>
      <c r="I21" s="5">
        <f>[3]Produktionszahlen!I21</f>
        <v>23017422.800000001</v>
      </c>
      <c r="J21" s="5">
        <f>H21-I21</f>
        <v>-1131515.8469999991</v>
      </c>
      <c r="K21" s="6">
        <f>100*J21/I21</f>
        <v>-4.915910251255406</v>
      </c>
    </row>
    <row r="22" spans="1:11" ht="12" customHeight="1">
      <c r="A22" s="20"/>
      <c r="B22" s="21"/>
      <c r="C22" s="2" t="s">
        <v>11</v>
      </c>
      <c r="D22" s="5">
        <f>'[1]BSt4 - Rohkohle'!G10</f>
        <v>1727479</v>
      </c>
      <c r="E22" s="10">
        <f>'[2]BSt4 - Rohkohle'!G10</f>
        <v>2437542</v>
      </c>
      <c r="F22" s="5">
        <f>D22-E22</f>
        <v>-710063</v>
      </c>
      <c r="G22" s="6">
        <f>100*F22/E22</f>
        <v>-29.130287806322926</v>
      </c>
      <c r="H22" s="5">
        <f>[3]Produktionszahlen!H22</f>
        <v>21039695</v>
      </c>
      <c r="I22" s="5">
        <f>[3]Produktionszahlen!I22</f>
        <v>22221696</v>
      </c>
      <c r="J22" s="5">
        <f>H22-I22</f>
        <v>-1182001</v>
      </c>
      <c r="K22" s="6">
        <f>100*J22/I22</f>
        <v>-5.3191304570092219</v>
      </c>
    </row>
    <row r="23" spans="1:11" ht="12" customHeight="1">
      <c r="A23" s="20"/>
      <c r="B23" s="21"/>
      <c r="C23" s="2" t="s">
        <v>12</v>
      </c>
      <c r="D23" s="5">
        <f>'[1]BSt4 - Rohkohle'!J10</f>
        <v>674368.4</v>
      </c>
      <c r="E23" s="10">
        <f>'[2]BSt4 - Rohkohle'!J10</f>
        <v>841435.5</v>
      </c>
      <c r="F23" s="5">
        <f>D23-E23</f>
        <v>-167067.09999999998</v>
      </c>
      <c r="G23" s="6">
        <f>100*F23/E23</f>
        <v>-19.85500968285745</v>
      </c>
      <c r="H23" s="5">
        <f>[3]Produktionszahlen!H23</f>
        <v>6971430.9500000002</v>
      </c>
      <c r="I23" s="5">
        <f>[3]Produktionszahlen!I23</f>
        <v>5765009.7000000002</v>
      </c>
      <c r="J23" s="5">
        <f>H23-I23</f>
        <v>1206421.25</v>
      </c>
      <c r="K23" s="6">
        <f>100*J23/I23</f>
        <v>20.926612664676</v>
      </c>
    </row>
    <row r="24" spans="1:11" ht="12.95" customHeight="1">
      <c r="A24" s="39"/>
      <c r="B24" s="40"/>
      <c r="C24" s="3" t="s">
        <v>13</v>
      </c>
      <c r="D24" s="7">
        <f>SUM(D21:D23)</f>
        <v>5132883.0050000008</v>
      </c>
      <c r="E24" s="11">
        <f>SUM(E21:E23)</f>
        <v>6193663.7910000002</v>
      </c>
      <c r="F24" s="7">
        <f>D24-E24</f>
        <v>-1060780.7859999994</v>
      </c>
      <c r="G24" s="8">
        <f>100*F24/E24</f>
        <v>-17.126870650315531</v>
      </c>
      <c r="H24" s="7">
        <f>SUM(H21:H23)</f>
        <v>49897032.903000005</v>
      </c>
      <c r="I24" s="7">
        <f>SUM(I21:I23)</f>
        <v>51004128.5</v>
      </c>
      <c r="J24" s="7">
        <f>H24-I24</f>
        <v>-1107095.5969999954</v>
      </c>
      <c r="K24" s="8">
        <f>100*J24/I24</f>
        <v>-2.170599968196683</v>
      </c>
    </row>
    <row r="25" spans="1:11" ht="20.100000000000001" customHeight="1">
      <c r="A25" s="1"/>
      <c r="B25" s="18" t="s">
        <v>16</v>
      </c>
      <c r="C25" s="18"/>
      <c r="D25" s="18"/>
      <c r="E25" s="18"/>
      <c r="F25" s="18"/>
      <c r="G25" s="18"/>
      <c r="H25" s="18"/>
      <c r="I25" s="18"/>
      <c r="J25" s="18"/>
      <c r="K25" s="19"/>
    </row>
    <row r="26" spans="1:11" ht="12.95" customHeight="1">
      <c r="A26" s="39"/>
      <c r="B26" s="40"/>
      <c r="C26" s="3" t="s">
        <v>13</v>
      </c>
      <c r="D26" s="7">
        <f>[3]Produktionszahlen!D27+[3]Produktionszahlen!D32+[3]Produktionszahlen!D35+[3]Produktionszahlen!D38</f>
        <v>253160.61399999997</v>
      </c>
      <c r="E26" s="7">
        <f>[3]Produktionszahlen!E27+[3]Produktionszahlen!E32+[3]Produktionszahlen!E35+[3]Produktionszahlen!E38</f>
        <v>305425.60599999997</v>
      </c>
      <c r="F26" s="7">
        <f>D26-E26</f>
        <v>-52264.991999999998</v>
      </c>
      <c r="G26" s="8">
        <f>100*F26/E26</f>
        <v>-17.112184104171018</v>
      </c>
      <c r="H26" s="7">
        <f>[3]Produktionszahlen!H27+[3]Produktionszahlen!H32+[3]Produktionszahlen!H35+[3]Produktionszahlen!H38</f>
        <v>2161833.537</v>
      </c>
      <c r="I26" s="7">
        <f>[3]Produktionszahlen!I27+[3]Produktionszahlen!I32+[3]Produktionszahlen!I35+[3]Produktionszahlen!I38</f>
        <v>2547413.9470000002</v>
      </c>
      <c r="J26" s="7">
        <f>H26-I26</f>
        <v>-385580.41000000015</v>
      </c>
      <c r="K26" s="8">
        <f>100*J26/I26</f>
        <v>-15.136150544126707</v>
      </c>
    </row>
    <row r="27" spans="1:11" ht="20.100000000000001" customHeight="1">
      <c r="A27" s="1"/>
      <c r="B27" s="18" t="s">
        <v>17</v>
      </c>
      <c r="C27" s="18"/>
      <c r="D27" s="18"/>
      <c r="E27" s="18"/>
      <c r="F27" s="18"/>
      <c r="G27" s="18"/>
      <c r="H27" s="18"/>
      <c r="I27" s="18"/>
      <c r="J27" s="18"/>
      <c r="K27" s="19"/>
    </row>
    <row r="28" spans="1:11" ht="12.95" customHeight="1">
      <c r="A28" s="39"/>
      <c r="B28" s="40"/>
      <c r="C28" s="3" t="s">
        <v>13</v>
      </c>
      <c r="D28" s="9">
        <f>[3]Produktionszahlen!D42</f>
        <v>98806.508000000002</v>
      </c>
      <c r="E28" s="9">
        <f>[3]Produktionszahlen!E42</f>
        <v>153217.10399999999</v>
      </c>
      <c r="F28" s="9">
        <f>D28-E28</f>
        <v>-54410.59599999999</v>
      </c>
      <c r="G28" s="8">
        <f>100*F28/E28</f>
        <v>-35.51209008623475</v>
      </c>
      <c r="H28" s="9">
        <f>[3]Produktionszahlen!H42</f>
        <v>883239.79700000002</v>
      </c>
      <c r="I28" s="9">
        <f>[3]Produktionszahlen!I42</f>
        <v>1076889.9879999999</v>
      </c>
      <c r="J28" s="9">
        <f>H28-I28</f>
        <v>-193650.19099999988</v>
      </c>
      <c r="K28" s="8">
        <f>100*J28/I28</f>
        <v>-17.982355965593754</v>
      </c>
    </row>
    <row r="29" spans="1:11" ht="12.95" customHeight="1"/>
    <row r="30" spans="1:11" ht="12.95" customHeight="1">
      <c r="A30" s="21" t="s">
        <v>18</v>
      </c>
      <c r="B30" s="21"/>
      <c r="C30" s="21"/>
      <c r="D30" s="21"/>
    </row>
  </sheetData>
  <mergeCells count="35">
    <mergeCell ref="B25:K25"/>
    <mergeCell ref="A26:B26"/>
    <mergeCell ref="B27:K27"/>
    <mergeCell ref="A30:D30"/>
    <mergeCell ref="A28:B28"/>
    <mergeCell ref="A23:B23"/>
    <mergeCell ref="A24:B24"/>
    <mergeCell ref="A19:B19"/>
    <mergeCell ref="B20:K20"/>
    <mergeCell ref="A21:B21"/>
    <mergeCell ref="A22:B22"/>
    <mergeCell ref="A14:B14"/>
    <mergeCell ref="B15:K15"/>
    <mergeCell ref="A16:B16"/>
    <mergeCell ref="A17:B17"/>
    <mergeCell ref="A18:B18"/>
    <mergeCell ref="B10:K10"/>
    <mergeCell ref="A11:B11"/>
    <mergeCell ref="A12:B12"/>
    <mergeCell ref="A13:B13"/>
    <mergeCell ref="A6:K6"/>
    <mergeCell ref="A7:C9"/>
    <mergeCell ref="D7:G7"/>
    <mergeCell ref="H7:K7"/>
    <mergeCell ref="D8:D9"/>
    <mergeCell ref="E8:E9"/>
    <mergeCell ref="F8:G8"/>
    <mergeCell ref="H8:H9"/>
    <mergeCell ref="I8:I9"/>
    <mergeCell ref="J8:K8"/>
    <mergeCell ref="A1:E1"/>
    <mergeCell ref="H1:K1"/>
    <mergeCell ref="A3:K3"/>
    <mergeCell ref="A4:K4"/>
    <mergeCell ref="A5:K5"/>
  </mergeCells>
  <pageMargins left="0.7" right="0.7" top="0.75" bottom="0.75" header="0.3" footer="0.3"/>
  <pageSetup paperSize="9" scale="95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Yvonne Dyllong</cp:lastModifiedBy>
  <cp:revision/>
  <dcterms:created xsi:type="dcterms:W3CDTF">2024-05-21T10:29:58Z</dcterms:created>
  <dcterms:modified xsi:type="dcterms:W3CDTF">2025-09-30T11:51:30Z</dcterms:modified>
  <cp:category/>
  <cp:contentStatus/>
</cp:coreProperties>
</file>