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44" documentId="8_{E6C0658B-440B-491F-AA83-9DE8D8C49C9C}" xr6:coauthVersionLast="47" xr6:coauthVersionMax="47" xr10:uidLastSave="{1F550599-93DE-4ED5-8837-607D7F8A898A}"/>
  <bookViews>
    <workbookView xWindow="-120" yWindow="-120" windowWidth="29040" windowHeight="15720" activeTab="1" xr2:uid="{9E5C8111-B03F-4025-9F56-D2E0EF4C43C8}"/>
  </bookViews>
  <sheets>
    <sheet name="Briketts" sheetId="1" r:id="rId1"/>
    <sheet name="Staub, Koks" sheetId="2" r:id="rId2"/>
  </sheets>
  <definedNames>
    <definedName name="_xlnm.Print_Area" localSheetId="0">Briketts!$A$2:$M$95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C80" i="1"/>
  <c r="I80" i="1"/>
  <c r="M80" i="1"/>
  <c r="I56" i="2"/>
  <c r="C79" i="1"/>
  <c r="I79" i="1" s="1"/>
  <c r="M79" i="1"/>
  <c r="I55" i="2"/>
  <c r="C78" i="1"/>
  <c r="I78" i="1" s="1"/>
  <c r="M78" i="1"/>
  <c r="I54" i="2"/>
  <c r="I53" i="2"/>
  <c r="I52" i="2"/>
  <c r="I51" i="2"/>
  <c r="I50" i="2"/>
  <c r="I49" i="2"/>
  <c r="I48" i="2"/>
  <c r="I47" i="2"/>
  <c r="I46" i="2"/>
  <c r="I14" i="2"/>
  <c r="I13" i="2"/>
  <c r="I12" i="2"/>
  <c r="I11" i="2"/>
  <c r="I10" i="2"/>
  <c r="I9" i="2"/>
  <c r="I8" i="2"/>
  <c r="C77" i="1"/>
  <c r="I77" i="1"/>
  <c r="M77" i="1"/>
  <c r="C76" i="1"/>
  <c r="I76" i="1" s="1"/>
  <c r="M76" i="1"/>
  <c r="C75" i="1"/>
  <c r="I75" i="1" s="1"/>
  <c r="M75" i="1"/>
  <c r="C74" i="1"/>
  <c r="I74" i="1" s="1"/>
  <c r="M74" i="1"/>
  <c r="C73" i="1"/>
  <c r="I73" i="1"/>
  <c r="M73" i="1"/>
  <c r="C72" i="1"/>
  <c r="I72" i="1" s="1"/>
  <c r="M72" i="1"/>
  <c r="C71" i="1"/>
  <c r="I71" i="1" s="1"/>
  <c r="M71" i="1"/>
  <c r="M69" i="1"/>
  <c r="I69" i="1"/>
  <c r="I70" i="1"/>
  <c r="M70" i="1"/>
  <c r="J68" i="1"/>
  <c r="M68" i="1"/>
  <c r="J67" i="1"/>
  <c r="M67" i="1" s="1"/>
  <c r="J66" i="1"/>
  <c r="M66" i="1" s="1"/>
  <c r="J65" i="1"/>
  <c r="M65" i="1"/>
  <c r="M64" i="1"/>
  <c r="J63" i="1"/>
  <c r="M63" i="1" s="1"/>
  <c r="J62" i="1"/>
  <c r="M62" i="1"/>
  <c r="J61" i="1"/>
  <c r="M61" i="1"/>
  <c r="J60" i="1"/>
  <c r="M60" i="1"/>
  <c r="J59" i="1"/>
  <c r="J58" i="1"/>
  <c r="J57" i="1"/>
  <c r="B33" i="1"/>
  <c r="C33" i="1"/>
  <c r="D33" i="1"/>
  <c r="E33" i="1"/>
  <c r="F33" i="1"/>
  <c r="I33" i="1"/>
  <c r="K33" i="1"/>
  <c r="J45" i="1"/>
  <c r="M45" i="1"/>
  <c r="J56" i="1"/>
  <c r="M56" i="1"/>
  <c r="B32" i="1"/>
  <c r="C32" i="1"/>
  <c r="D32" i="1"/>
  <c r="E32" i="1"/>
  <c r="F32" i="1"/>
  <c r="I32" i="1"/>
  <c r="K32" i="1"/>
  <c r="J44" i="1"/>
  <c r="M44" i="1" s="1"/>
  <c r="J55" i="1"/>
  <c r="M55" i="1" s="1"/>
  <c r="J54" i="1"/>
  <c r="M54" i="1"/>
  <c r="J43" i="1"/>
  <c r="M43" i="1" s="1"/>
  <c r="B31" i="1"/>
  <c r="C31" i="1"/>
  <c r="D31" i="1"/>
  <c r="E31" i="1"/>
  <c r="F31" i="1"/>
  <c r="I31" i="1"/>
  <c r="K31" i="1"/>
  <c r="K30" i="1"/>
  <c r="I30" i="1"/>
  <c r="F30" i="1"/>
  <c r="E30" i="1"/>
  <c r="D30" i="1"/>
  <c r="C30" i="1"/>
  <c r="B30" i="1"/>
  <c r="J53" i="1"/>
  <c r="M53" i="1" s="1"/>
  <c r="J42" i="1"/>
  <c r="M42" i="1"/>
  <c r="B29" i="1"/>
  <c r="C29" i="1"/>
  <c r="D29" i="1"/>
  <c r="E29" i="1"/>
  <c r="F29" i="1"/>
  <c r="I29" i="1"/>
  <c r="K29" i="1"/>
  <c r="J41" i="1"/>
  <c r="M41" i="1" s="1"/>
  <c r="J52" i="1"/>
  <c r="M52" i="1" s="1"/>
  <c r="J8" i="1"/>
  <c r="M8" i="1" s="1"/>
  <c r="J9" i="1"/>
  <c r="M9" i="1"/>
  <c r="J10" i="1"/>
  <c r="M10" i="1" s="1"/>
  <c r="J11" i="1"/>
  <c r="M11" i="1" s="1"/>
  <c r="J12" i="1"/>
  <c r="M12" i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/>
  <c r="J19" i="1"/>
  <c r="M19" i="1" s="1"/>
  <c r="J20" i="1"/>
  <c r="M20" i="1" s="1"/>
  <c r="J21" i="1"/>
  <c r="M21" i="1"/>
  <c r="J22" i="1"/>
  <c r="M22" i="1" s="1"/>
  <c r="B24" i="1"/>
  <c r="C24" i="1"/>
  <c r="D24" i="1"/>
  <c r="E24" i="1"/>
  <c r="F24" i="1"/>
  <c r="I24" i="1"/>
  <c r="K24" i="1"/>
  <c r="B25" i="1"/>
  <c r="C25" i="1"/>
  <c r="D25" i="1"/>
  <c r="E25" i="1"/>
  <c r="F25" i="1"/>
  <c r="I25" i="1"/>
  <c r="K25" i="1"/>
  <c r="B26" i="1"/>
  <c r="C26" i="1"/>
  <c r="D26" i="1"/>
  <c r="E26" i="1"/>
  <c r="F26" i="1"/>
  <c r="I26" i="1"/>
  <c r="K26" i="1"/>
  <c r="B27" i="1"/>
  <c r="C27" i="1"/>
  <c r="D27" i="1"/>
  <c r="E27" i="1"/>
  <c r="F27" i="1"/>
  <c r="I27" i="1"/>
  <c r="K27" i="1"/>
  <c r="B28" i="1"/>
  <c r="C28" i="1"/>
  <c r="D28" i="1"/>
  <c r="E28" i="1"/>
  <c r="F28" i="1"/>
  <c r="I28" i="1"/>
  <c r="K28" i="1"/>
  <c r="J36" i="1"/>
  <c r="M36" i="1" s="1"/>
  <c r="J37" i="1"/>
  <c r="M37" i="1" s="1"/>
  <c r="J38" i="1"/>
  <c r="M38" i="1" s="1"/>
  <c r="J39" i="1"/>
  <c r="M39" i="1" s="1"/>
  <c r="J40" i="1"/>
  <c r="M40" i="1" s="1"/>
  <c r="J47" i="1"/>
  <c r="M47" i="1" s="1"/>
  <c r="J48" i="1"/>
  <c r="M48" i="1" s="1"/>
  <c r="J49" i="1"/>
  <c r="M49" i="1"/>
  <c r="J50" i="1"/>
  <c r="M50" i="1"/>
  <c r="J51" i="1"/>
  <c r="M51" i="1"/>
  <c r="J33" i="1" l="1"/>
  <c r="J32" i="1"/>
  <c r="J25" i="1"/>
  <c r="J30" i="1"/>
  <c r="J29" i="1"/>
  <c r="J28" i="1"/>
  <c r="J24" i="1"/>
  <c r="J26" i="1"/>
  <c r="J27" i="1"/>
  <c r="J31" i="1"/>
</calcChain>
</file>

<file path=xl/sharedStrings.xml><?xml version="1.0" encoding="utf-8"?>
<sst xmlns="http://schemas.openxmlformats.org/spreadsheetml/2006/main" count="47" uniqueCount="39">
  <si>
    <t>Statistik der Kohlenwirtschaft e.V.</t>
  </si>
  <si>
    <t>Braunkohlenausfuhr nach Empfangsländern</t>
  </si>
  <si>
    <t xml:space="preserve"> - 1 000 t - </t>
  </si>
  <si>
    <t>Frank-</t>
  </si>
  <si>
    <t>Belgien/</t>
  </si>
  <si>
    <t>Nieder-</t>
  </si>
  <si>
    <t>Ita-</t>
  </si>
  <si>
    <t>Öster-</t>
  </si>
  <si>
    <t>Polen</t>
  </si>
  <si>
    <t>Tschechien</t>
  </si>
  <si>
    <t>Übrige</t>
  </si>
  <si>
    <t>EU</t>
  </si>
  <si>
    <t>Schweiz</t>
  </si>
  <si>
    <t>Sonst.</t>
  </si>
  <si>
    <t>Ins-</t>
  </si>
  <si>
    <t>Jahr</t>
  </si>
  <si>
    <t>reich</t>
  </si>
  <si>
    <t>Luxem-</t>
  </si>
  <si>
    <t>lande</t>
  </si>
  <si>
    <t>lien</t>
  </si>
  <si>
    <t>EU-</t>
  </si>
  <si>
    <t>Länder</t>
  </si>
  <si>
    <t>gesamt</t>
  </si>
  <si>
    <t>burg</t>
  </si>
  <si>
    <t>davon aus den alten Bundesländer</t>
  </si>
  <si>
    <t>davon aus den neuen Bundesländer</t>
  </si>
  <si>
    <t>Belgien</t>
  </si>
  <si>
    <t>Österreich</t>
  </si>
  <si>
    <t>übrige</t>
  </si>
  <si>
    <t>Insgesamt</t>
  </si>
  <si>
    <t>-</t>
  </si>
  <si>
    <r>
      <t xml:space="preserve">zus. </t>
    </r>
    <r>
      <rPr>
        <b/>
        <vertAlign val="superscript"/>
        <sz val="14"/>
        <rFont val="Helv"/>
      </rPr>
      <t>1)</t>
    </r>
  </si>
  <si>
    <t>1)  In der jeweiligen EU-Abgrenzung</t>
  </si>
  <si>
    <t>2)  Bis 1990 nur alte Bundesländer</t>
  </si>
  <si>
    <r>
      <t xml:space="preserve">Briketts </t>
    </r>
    <r>
      <rPr>
        <b/>
        <vertAlign val="superscript"/>
        <sz val="20"/>
        <rFont val="Helv"/>
      </rPr>
      <t>2)</t>
    </r>
  </si>
  <si>
    <r>
      <t xml:space="preserve">Staubkohle </t>
    </r>
    <r>
      <rPr>
        <b/>
        <vertAlign val="superscript"/>
        <sz val="18"/>
        <rFont val="Helv"/>
      </rPr>
      <t>1)</t>
    </r>
  </si>
  <si>
    <r>
      <t>Koks</t>
    </r>
    <r>
      <rPr>
        <b/>
        <vertAlign val="superscript"/>
        <sz val="18"/>
        <rFont val="Helv"/>
      </rPr>
      <t xml:space="preserve"> 2)</t>
    </r>
  </si>
  <si>
    <t>1)  Bis 1999 nur alte Bundesländer</t>
  </si>
  <si>
    <t>2)  Nur alte Bundesländer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</si>
</sst>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\ \ \ \ \ \ "/>
    <numFmt numFmtId="165" formatCode="#,##0\ \ ;;&quot;-&quot;\ \ "/>
    <numFmt numFmtId="166" formatCode="\ \ #,##0\ \ \ \ \ \ \ \ ;;&quot;-&quot;\ \ \ \ \ \ \ \ "/>
    <numFmt numFmtId="167" formatCode="\ \ #,##0\ \ \ \ \ \ \ \ \ \ \ \ \ ;;&quot;-&quot;\ \ \ \ \ \ \ \ \ \ \ \ \ "/>
  </numFmts>
  <fonts count="15" x14ac:knownFonts="1">
    <font>
      <sz val="10"/>
      <name val="Helv"/>
    </font>
    <font>
      <b/>
      <sz val="18"/>
      <name val="Helv"/>
    </font>
    <font>
      <sz val="30"/>
      <name val="Helv"/>
    </font>
    <font>
      <b/>
      <sz val="20"/>
      <name val="Helv"/>
    </font>
    <font>
      <b/>
      <sz val="14"/>
      <name val="Helv"/>
    </font>
    <font>
      <sz val="16"/>
      <name val="Helv"/>
    </font>
    <font>
      <sz val="18"/>
      <name val="Helv"/>
    </font>
    <font>
      <sz val="10"/>
      <name val="Helv"/>
    </font>
    <font>
      <sz val="20"/>
      <name val="Helv"/>
    </font>
    <font>
      <strike/>
      <sz val="20"/>
      <name val="Helv"/>
    </font>
    <font>
      <strike/>
      <sz val="18"/>
      <name val="Helv"/>
    </font>
    <font>
      <sz val="20"/>
      <color indexed="8"/>
      <name val="Arial"/>
      <family val="2"/>
    </font>
    <font>
      <b/>
      <vertAlign val="superscript"/>
      <sz val="14"/>
      <name val="Helv"/>
    </font>
    <font>
      <b/>
      <vertAlign val="superscript"/>
      <sz val="20"/>
      <name val="Helv"/>
    </font>
    <font>
      <b/>
      <vertAlign val="superscript"/>
      <sz val="1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4" fillId="0" borderId="1" xfId="0" applyNumberFormat="1" applyFont="1" applyBorder="1" applyAlignment="1">
      <alignment horizontal="center"/>
    </xf>
    <xf numFmtId="165" fontId="3" fillId="0" borderId="2" xfId="0" applyNumberFormat="1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164" fontId="4" fillId="0" borderId="4" xfId="0" applyNumberFormat="1" applyFont="1" applyBorder="1" applyAlignment="1">
      <alignment horizontal="center"/>
    </xf>
    <xf numFmtId="165" fontId="3" fillId="0" borderId="5" xfId="0" applyNumberFormat="1" applyFont="1" applyBorder="1"/>
    <xf numFmtId="166" fontId="3" fillId="0" borderId="0" xfId="0" applyNumberFormat="1" applyFont="1"/>
    <xf numFmtId="166" fontId="3" fillId="0" borderId="6" xfId="0" applyNumberFormat="1" applyFont="1" applyBorder="1"/>
    <xf numFmtId="164" fontId="5" fillId="0" borderId="0" xfId="0" applyNumberFormat="1" applyFont="1"/>
    <xf numFmtId="0" fontId="5" fillId="0" borderId="0" xfId="0" applyFont="1"/>
    <xf numFmtId="0" fontId="2" fillId="0" borderId="7" xfId="0" applyFont="1" applyBorder="1" applyAlignment="1">
      <alignment horizontal="centerContinuous"/>
    </xf>
    <xf numFmtId="164" fontId="2" fillId="0" borderId="8" xfId="0" applyNumberFormat="1" applyFont="1" applyBorder="1" applyAlignment="1">
      <alignment horizontal="centerContinuous"/>
    </xf>
    <xf numFmtId="164" fontId="2" fillId="0" borderId="9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/>
    <xf numFmtId="0" fontId="6" fillId="0" borderId="11" xfId="0" applyFont="1" applyBorder="1" applyAlignment="1">
      <alignment horizontal="centerContinuous"/>
    </xf>
    <xf numFmtId="164" fontId="7" fillId="0" borderId="14" xfId="0" applyNumberFormat="1" applyFont="1" applyBorder="1" applyAlignment="1">
      <alignment horizontal="centerContinuous"/>
    </xf>
    <xf numFmtId="164" fontId="7" fillId="0" borderId="15" xfId="0" applyNumberFormat="1" applyFont="1" applyBorder="1" applyAlignment="1">
      <alignment horizontal="centerContinuous"/>
    </xf>
    <xf numFmtId="0" fontId="7" fillId="0" borderId="0" xfId="0" applyFont="1"/>
    <xf numFmtId="165" fontId="8" fillId="0" borderId="1" xfId="0" applyNumberFormat="1" applyFont="1" applyBorder="1"/>
    <xf numFmtId="165" fontId="8" fillId="0" borderId="4" xfId="0" applyNumberFormat="1" applyFont="1" applyBorder="1"/>
    <xf numFmtId="165" fontId="9" fillId="0" borderId="1" xfId="0" applyNumberFormat="1" applyFont="1" applyBorder="1"/>
    <xf numFmtId="165" fontId="10" fillId="0" borderId="0" xfId="0" applyNumberFormat="1" applyFont="1" applyAlignment="1">
      <alignment horizontal="centerContinuous"/>
    </xf>
    <xf numFmtId="165" fontId="9" fillId="0" borderId="0" xfId="0" applyNumberFormat="1" applyFont="1" applyAlignment="1">
      <alignment horizontal="centerContinuous"/>
    </xf>
    <xf numFmtId="165" fontId="9" fillId="0" borderId="6" xfId="0" applyNumberFormat="1" applyFont="1" applyBorder="1" applyAlignment="1">
      <alignment horizontal="centerContinuous"/>
    </xf>
    <xf numFmtId="165" fontId="9" fillId="0" borderId="4" xfId="0" applyNumberFormat="1" applyFont="1" applyBorder="1"/>
    <xf numFmtId="165" fontId="10" fillId="0" borderId="1" xfId="0" applyNumberFormat="1" applyFont="1" applyBorder="1" applyAlignment="1">
      <alignment horizontal="centerContinuous"/>
    </xf>
    <xf numFmtId="0" fontId="5" fillId="0" borderId="10" xfId="0" applyFont="1" applyBorder="1"/>
    <xf numFmtId="0" fontId="5" fillId="0" borderId="6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0" fillId="0" borderId="11" xfId="0" applyBorder="1"/>
    <xf numFmtId="164" fontId="0" fillId="0" borderId="14" xfId="0" applyNumberFormat="1" applyBorder="1"/>
    <xf numFmtId="164" fontId="0" fillId="0" borderId="15" xfId="0" applyNumberFormat="1" applyBorder="1"/>
    <xf numFmtId="166" fontId="8" fillId="0" borderId="0" xfId="0" applyNumberFormat="1" applyFont="1"/>
    <xf numFmtId="0" fontId="8" fillId="0" borderId="10" xfId="0" applyFont="1" applyBorder="1"/>
    <xf numFmtId="166" fontId="8" fillId="0" borderId="6" xfId="0" applyNumberFormat="1" applyFont="1" applyBorder="1"/>
    <xf numFmtId="0" fontId="8" fillId="0" borderId="0" xfId="0" applyFont="1"/>
    <xf numFmtId="167" fontId="8" fillId="0" borderId="0" xfId="0" applyNumberFormat="1" applyFont="1"/>
    <xf numFmtId="167" fontId="8" fillId="0" borderId="18" xfId="0" applyNumberFormat="1" applyFont="1" applyBorder="1"/>
    <xf numFmtId="167" fontId="8" fillId="0" borderId="6" xfId="0" applyNumberFormat="1" applyFont="1" applyBorder="1"/>
    <xf numFmtId="166" fontId="8" fillId="0" borderId="1" xfId="0" applyNumberFormat="1" applyFont="1" applyBorder="1"/>
    <xf numFmtId="165" fontId="3" fillId="0" borderId="0" xfId="0" applyNumberFormat="1" applyFont="1"/>
    <xf numFmtId="3" fontId="8" fillId="0" borderId="6" xfId="0" applyNumberFormat="1" applyFont="1" applyBorder="1" applyAlignment="1">
      <alignment horizontal="right" indent="2"/>
    </xf>
    <xf numFmtId="3" fontId="8" fillId="0" borderId="6" xfId="0" quotePrefix="1" applyNumberFormat="1" applyFont="1" applyBorder="1" applyAlignment="1">
      <alignment horizontal="right" indent="2"/>
    </xf>
    <xf numFmtId="167" fontId="8" fillId="0" borderId="18" xfId="0" applyNumberFormat="1" applyFont="1" applyBorder="1" applyAlignment="1">
      <alignment horizontal="left" indent="6"/>
    </xf>
    <xf numFmtId="0" fontId="7" fillId="0" borderId="1" xfId="0" applyFont="1" applyBorder="1"/>
    <xf numFmtId="0" fontId="7" fillId="0" borderId="18" xfId="0" applyFont="1" applyBorder="1"/>
    <xf numFmtId="3" fontId="7" fillId="0" borderId="6" xfId="0" applyNumberFormat="1" applyFont="1" applyBorder="1" applyAlignment="1">
      <alignment horizontal="right" indent="2"/>
    </xf>
    <xf numFmtId="0" fontId="7" fillId="0" borderId="10" xfId="0" applyFont="1" applyBorder="1"/>
    <xf numFmtId="0" fontId="7" fillId="0" borderId="6" xfId="0" applyFont="1" applyBorder="1"/>
    <xf numFmtId="0" fontId="11" fillId="0" borderId="0" xfId="0" applyFont="1" applyAlignment="1">
      <alignment horizontal="right" vertical="top" wrapText="1"/>
    </xf>
    <xf numFmtId="164" fontId="3" fillId="2" borderId="24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3E68-C155-492F-BD58-2FA19BBDD7AD}">
  <sheetPr>
    <pageSetUpPr fitToPage="1"/>
  </sheetPr>
  <dimension ref="A1:Q95"/>
  <sheetViews>
    <sheetView zoomScale="70" zoomScaleNormal="70" zoomScalePageLayoutView="50" workbookViewId="0">
      <pane ySplit="2535" topLeftCell="A64"/>
      <selection activeCell="B7" sqref="B7:M7"/>
      <selection pane="bottomLeft" activeCell="A85" sqref="A85:A86"/>
    </sheetView>
  </sheetViews>
  <sheetFormatPr baseColWidth="10" defaultColWidth="11.42578125" defaultRowHeight="12.75" x14ac:dyDescent="0.2"/>
  <cols>
    <col min="1" max="1" width="14.7109375" customWidth="1"/>
    <col min="2" max="13" width="22.7109375" style="3" customWidth="1"/>
  </cols>
  <sheetData>
    <row r="1" spans="1:13" ht="26.25" thickBot="1" x14ac:dyDescent="0.25">
      <c r="J1" s="64" t="s">
        <v>0</v>
      </c>
      <c r="K1" s="64"/>
      <c r="L1" s="64"/>
      <c r="M1" s="64"/>
    </row>
    <row r="2" spans="1:13" s="1" customFormat="1" ht="35.1" customHeight="1" x14ac:dyDescent="0.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13" s="26" customFormat="1" ht="24" thickBot="1" x14ac:dyDescent="0.4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s="6" customFormat="1" ht="18" customHeight="1" x14ac:dyDescent="0.35">
      <c r="A4" s="18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9" t="s">
        <v>14</v>
      </c>
    </row>
    <row r="5" spans="1:13" s="6" customFormat="1" ht="20.25" x14ac:dyDescent="0.35">
      <c r="A5" s="18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16</v>
      </c>
      <c r="G5" s="4"/>
      <c r="H5" s="4"/>
      <c r="I5" s="4" t="s">
        <v>20</v>
      </c>
      <c r="J5" s="4" t="s">
        <v>31</v>
      </c>
      <c r="K5" s="4"/>
      <c r="L5" s="4" t="s">
        <v>21</v>
      </c>
      <c r="M5" s="9" t="s">
        <v>22</v>
      </c>
    </row>
    <row r="6" spans="1:13" s="6" customFormat="1" ht="18" customHeight="1" thickBot="1" x14ac:dyDescent="0.4">
      <c r="A6" s="19"/>
      <c r="B6" s="20"/>
      <c r="C6" s="20" t="s">
        <v>23</v>
      </c>
      <c r="D6" s="20"/>
      <c r="E6" s="20"/>
      <c r="F6" s="20"/>
      <c r="G6" s="20"/>
      <c r="H6" s="20"/>
      <c r="I6" s="20" t="s">
        <v>21</v>
      </c>
      <c r="J6" s="22"/>
      <c r="K6" s="20"/>
      <c r="L6" s="20"/>
      <c r="M6" s="21"/>
    </row>
    <row r="7" spans="1:13" s="2" customFormat="1" ht="27" x14ac:dyDescent="0.35">
      <c r="A7" s="37"/>
      <c r="B7" s="65" t="s">
        <v>34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/>
    </row>
    <row r="8" spans="1:13" s="50" customFormat="1" ht="24.95" customHeight="1" x14ac:dyDescent="0.35">
      <c r="A8" s="39">
        <v>1976</v>
      </c>
      <c r="B8" s="27">
        <v>164</v>
      </c>
      <c r="C8" s="27">
        <v>56</v>
      </c>
      <c r="D8" s="27">
        <v>8</v>
      </c>
      <c r="E8" s="27">
        <v>38</v>
      </c>
      <c r="F8" s="27">
        <v>136</v>
      </c>
      <c r="G8" s="27">
        <v>0</v>
      </c>
      <c r="H8" s="27">
        <v>0</v>
      </c>
      <c r="I8" s="27">
        <v>3</v>
      </c>
      <c r="J8" s="27">
        <f t="shared" ref="J8:J31" si="0">SUM(B8:I8)</f>
        <v>405</v>
      </c>
      <c r="K8" s="27">
        <v>35</v>
      </c>
      <c r="L8" s="27">
        <v>2</v>
      </c>
      <c r="M8" s="28">
        <f t="shared" ref="M8:M22" si="1">SUM(J8:L8)</f>
        <v>442</v>
      </c>
    </row>
    <row r="9" spans="1:13" s="2" customFormat="1" ht="24.95" customHeight="1" x14ac:dyDescent="0.35">
      <c r="A9" s="39">
        <v>1977</v>
      </c>
      <c r="B9" s="27">
        <v>159</v>
      </c>
      <c r="C9" s="27">
        <v>56</v>
      </c>
      <c r="D9" s="27">
        <v>10</v>
      </c>
      <c r="E9" s="27">
        <v>36</v>
      </c>
      <c r="F9" s="27">
        <v>124</v>
      </c>
      <c r="G9" s="27">
        <v>0</v>
      </c>
      <c r="H9" s="27">
        <v>0</v>
      </c>
      <c r="I9" s="27">
        <v>7</v>
      </c>
      <c r="J9" s="27">
        <f t="shared" si="0"/>
        <v>392</v>
      </c>
      <c r="K9" s="27">
        <v>36</v>
      </c>
      <c r="L9" s="27">
        <v>1</v>
      </c>
      <c r="M9" s="28">
        <f t="shared" si="1"/>
        <v>429</v>
      </c>
    </row>
    <row r="10" spans="1:13" s="2" customFormat="1" ht="24.95" customHeight="1" x14ac:dyDescent="0.35">
      <c r="A10" s="39">
        <v>1978</v>
      </c>
      <c r="B10" s="27">
        <v>163</v>
      </c>
      <c r="C10" s="27">
        <v>54</v>
      </c>
      <c r="D10" s="27">
        <v>12</v>
      </c>
      <c r="E10" s="27">
        <v>33</v>
      </c>
      <c r="F10" s="27">
        <v>130</v>
      </c>
      <c r="G10" s="27">
        <v>0</v>
      </c>
      <c r="H10" s="27">
        <v>0</v>
      </c>
      <c r="I10" s="27">
        <v>4</v>
      </c>
      <c r="J10" s="27">
        <f t="shared" si="0"/>
        <v>396</v>
      </c>
      <c r="K10" s="27">
        <v>34</v>
      </c>
      <c r="L10" s="27">
        <v>1</v>
      </c>
      <c r="M10" s="28">
        <f t="shared" si="1"/>
        <v>431</v>
      </c>
    </row>
    <row r="11" spans="1:13" s="2" customFormat="1" ht="26.25" customHeight="1" x14ac:dyDescent="0.35">
      <c r="A11" s="39">
        <v>1979</v>
      </c>
      <c r="B11" s="27">
        <v>181</v>
      </c>
      <c r="C11" s="27">
        <v>71</v>
      </c>
      <c r="D11" s="27">
        <v>18</v>
      </c>
      <c r="E11" s="27">
        <v>41</v>
      </c>
      <c r="F11" s="27">
        <v>176</v>
      </c>
      <c r="G11" s="27">
        <v>0</v>
      </c>
      <c r="H11" s="27">
        <v>0</v>
      </c>
      <c r="I11" s="27">
        <v>8</v>
      </c>
      <c r="J11" s="27">
        <f t="shared" si="0"/>
        <v>495</v>
      </c>
      <c r="K11" s="27">
        <v>41</v>
      </c>
      <c r="L11" s="27">
        <v>42</v>
      </c>
      <c r="M11" s="28">
        <f t="shared" si="1"/>
        <v>578</v>
      </c>
    </row>
    <row r="12" spans="1:13" s="2" customFormat="1" ht="26.25" customHeight="1" x14ac:dyDescent="0.35">
      <c r="A12" s="39">
        <v>1980</v>
      </c>
      <c r="B12" s="27">
        <v>157</v>
      </c>
      <c r="C12" s="27">
        <v>82</v>
      </c>
      <c r="D12" s="27">
        <v>24</v>
      </c>
      <c r="E12" s="27">
        <v>59</v>
      </c>
      <c r="F12" s="27">
        <v>163</v>
      </c>
      <c r="G12" s="27">
        <v>0</v>
      </c>
      <c r="H12" s="27">
        <v>0</v>
      </c>
      <c r="I12" s="27">
        <v>21</v>
      </c>
      <c r="J12" s="27">
        <f t="shared" si="0"/>
        <v>506</v>
      </c>
      <c r="K12" s="27">
        <v>46</v>
      </c>
      <c r="L12" s="27">
        <v>30</v>
      </c>
      <c r="M12" s="28">
        <f t="shared" si="1"/>
        <v>582</v>
      </c>
    </row>
    <row r="13" spans="1:13" s="2" customFormat="1" ht="26.25" customHeight="1" x14ac:dyDescent="0.35">
      <c r="A13" s="39">
        <v>1981</v>
      </c>
      <c r="B13" s="27">
        <v>153</v>
      </c>
      <c r="C13" s="27">
        <v>98</v>
      </c>
      <c r="D13" s="27">
        <v>11</v>
      </c>
      <c r="E13" s="27">
        <v>41</v>
      </c>
      <c r="F13" s="27">
        <v>170</v>
      </c>
      <c r="G13" s="27">
        <v>0</v>
      </c>
      <c r="H13" s="27">
        <v>0</v>
      </c>
      <c r="I13" s="27">
        <v>61</v>
      </c>
      <c r="J13" s="27">
        <f t="shared" si="0"/>
        <v>534</v>
      </c>
      <c r="K13" s="27">
        <v>41</v>
      </c>
      <c r="L13" s="27">
        <v>3</v>
      </c>
      <c r="M13" s="28">
        <f t="shared" si="1"/>
        <v>578</v>
      </c>
    </row>
    <row r="14" spans="1:13" s="2" customFormat="1" ht="24.95" customHeight="1" x14ac:dyDescent="0.35">
      <c r="A14" s="39">
        <v>1982</v>
      </c>
      <c r="B14" s="27">
        <v>141</v>
      </c>
      <c r="C14" s="27">
        <v>101</v>
      </c>
      <c r="D14" s="27">
        <v>14</v>
      </c>
      <c r="E14" s="27">
        <v>35</v>
      </c>
      <c r="F14" s="27">
        <v>154</v>
      </c>
      <c r="G14" s="27">
        <v>0</v>
      </c>
      <c r="H14" s="27">
        <v>0</v>
      </c>
      <c r="I14" s="27">
        <v>32</v>
      </c>
      <c r="J14" s="27">
        <f t="shared" si="0"/>
        <v>477</v>
      </c>
      <c r="K14" s="27">
        <v>32</v>
      </c>
      <c r="L14" s="27">
        <v>0.1</v>
      </c>
      <c r="M14" s="28">
        <f t="shared" si="1"/>
        <v>509.1</v>
      </c>
    </row>
    <row r="15" spans="1:13" s="2" customFormat="1" ht="24.95" customHeight="1" x14ac:dyDescent="0.35">
      <c r="A15" s="39">
        <v>1983</v>
      </c>
      <c r="B15" s="27">
        <v>121</v>
      </c>
      <c r="C15" s="27">
        <v>79</v>
      </c>
      <c r="D15" s="27">
        <v>8</v>
      </c>
      <c r="E15" s="27">
        <v>28</v>
      </c>
      <c r="F15" s="27">
        <v>131</v>
      </c>
      <c r="G15" s="27">
        <v>0</v>
      </c>
      <c r="H15" s="27">
        <v>0</v>
      </c>
      <c r="I15" s="27">
        <v>24</v>
      </c>
      <c r="J15" s="27">
        <f t="shared" si="0"/>
        <v>391</v>
      </c>
      <c r="K15" s="27">
        <v>28</v>
      </c>
      <c r="L15" s="27">
        <v>0</v>
      </c>
      <c r="M15" s="28">
        <f t="shared" si="1"/>
        <v>419</v>
      </c>
    </row>
    <row r="16" spans="1:13" s="2" customFormat="1" ht="24.95" customHeight="1" x14ac:dyDescent="0.35">
      <c r="A16" s="39">
        <v>1984</v>
      </c>
      <c r="B16" s="27">
        <v>115</v>
      </c>
      <c r="C16" s="27">
        <v>49</v>
      </c>
      <c r="D16" s="27">
        <v>39</v>
      </c>
      <c r="E16" s="27">
        <v>34</v>
      </c>
      <c r="F16" s="27">
        <v>134</v>
      </c>
      <c r="G16" s="27">
        <v>0</v>
      </c>
      <c r="H16" s="27">
        <v>0</v>
      </c>
      <c r="I16" s="27">
        <v>78</v>
      </c>
      <c r="J16" s="27">
        <f t="shared" si="0"/>
        <v>449</v>
      </c>
      <c r="K16" s="27">
        <v>28</v>
      </c>
      <c r="L16" s="27">
        <v>15</v>
      </c>
      <c r="M16" s="28">
        <f t="shared" si="1"/>
        <v>492</v>
      </c>
    </row>
    <row r="17" spans="1:13" s="2" customFormat="1" ht="24.95" customHeight="1" x14ac:dyDescent="0.35">
      <c r="A17" s="39">
        <v>1985</v>
      </c>
      <c r="B17" s="27">
        <v>118</v>
      </c>
      <c r="C17" s="27">
        <v>76</v>
      </c>
      <c r="D17" s="27">
        <v>35</v>
      </c>
      <c r="E17" s="27">
        <v>80</v>
      </c>
      <c r="F17" s="27">
        <v>150</v>
      </c>
      <c r="G17" s="27">
        <v>0</v>
      </c>
      <c r="H17" s="27">
        <v>0</v>
      </c>
      <c r="I17" s="27">
        <v>60</v>
      </c>
      <c r="J17" s="27">
        <f t="shared" si="0"/>
        <v>519</v>
      </c>
      <c r="K17" s="27">
        <v>32</v>
      </c>
      <c r="L17" s="27">
        <v>10</v>
      </c>
      <c r="M17" s="28">
        <f t="shared" si="1"/>
        <v>561</v>
      </c>
    </row>
    <row r="18" spans="1:13" s="2" customFormat="1" ht="24.95" customHeight="1" x14ac:dyDescent="0.35">
      <c r="A18" s="39">
        <v>1986</v>
      </c>
      <c r="B18" s="27">
        <v>91</v>
      </c>
      <c r="C18" s="27">
        <v>53</v>
      </c>
      <c r="D18" s="27">
        <v>14</v>
      </c>
      <c r="E18" s="27">
        <v>50</v>
      </c>
      <c r="F18" s="27">
        <v>161</v>
      </c>
      <c r="G18" s="27">
        <v>0</v>
      </c>
      <c r="H18" s="27">
        <v>0</v>
      </c>
      <c r="I18" s="27">
        <v>45</v>
      </c>
      <c r="J18" s="27">
        <f t="shared" si="0"/>
        <v>414</v>
      </c>
      <c r="K18" s="27">
        <v>20</v>
      </c>
      <c r="L18" s="27">
        <v>33</v>
      </c>
      <c r="M18" s="28">
        <f t="shared" si="1"/>
        <v>467</v>
      </c>
    </row>
    <row r="19" spans="1:13" s="2" customFormat="1" ht="24.95" customHeight="1" x14ac:dyDescent="0.35">
      <c r="A19" s="39">
        <v>1987</v>
      </c>
      <c r="B19" s="27">
        <v>81</v>
      </c>
      <c r="C19" s="27">
        <v>55</v>
      </c>
      <c r="D19" s="27">
        <v>10</v>
      </c>
      <c r="E19" s="27">
        <v>126</v>
      </c>
      <c r="F19" s="27">
        <v>134</v>
      </c>
      <c r="G19" s="27">
        <v>0</v>
      </c>
      <c r="H19" s="27">
        <v>0</v>
      </c>
      <c r="I19" s="27">
        <v>28</v>
      </c>
      <c r="J19" s="27">
        <f t="shared" si="0"/>
        <v>434</v>
      </c>
      <c r="K19" s="27">
        <v>18</v>
      </c>
      <c r="L19" s="27">
        <v>0.1</v>
      </c>
      <c r="M19" s="28">
        <f t="shared" si="1"/>
        <v>452.1</v>
      </c>
    </row>
    <row r="20" spans="1:13" s="2" customFormat="1" ht="24.95" customHeight="1" x14ac:dyDescent="0.35">
      <c r="A20" s="39">
        <v>1988</v>
      </c>
      <c r="B20" s="27">
        <v>52</v>
      </c>
      <c r="C20" s="27">
        <v>57</v>
      </c>
      <c r="D20" s="27">
        <v>5</v>
      </c>
      <c r="E20" s="27">
        <v>142</v>
      </c>
      <c r="F20" s="27">
        <v>98</v>
      </c>
      <c r="G20" s="27">
        <v>0</v>
      </c>
      <c r="H20" s="27">
        <v>0</v>
      </c>
      <c r="I20" s="27">
        <v>25</v>
      </c>
      <c r="J20" s="27">
        <f t="shared" si="0"/>
        <v>379</v>
      </c>
      <c r="K20" s="27">
        <v>16</v>
      </c>
      <c r="L20" s="27">
        <v>0.1</v>
      </c>
      <c r="M20" s="28">
        <f t="shared" si="1"/>
        <v>395.1</v>
      </c>
    </row>
    <row r="21" spans="1:13" s="2" customFormat="1" ht="24.95" customHeight="1" x14ac:dyDescent="0.35">
      <c r="A21" s="39">
        <v>1989</v>
      </c>
      <c r="B21" s="27">
        <v>60</v>
      </c>
      <c r="C21" s="27">
        <v>29</v>
      </c>
      <c r="D21" s="27">
        <v>4</v>
      </c>
      <c r="E21" s="27">
        <v>116</v>
      </c>
      <c r="F21" s="27">
        <v>87</v>
      </c>
      <c r="G21" s="27">
        <v>0</v>
      </c>
      <c r="H21" s="27">
        <v>0</v>
      </c>
      <c r="I21" s="27">
        <v>23</v>
      </c>
      <c r="J21" s="27">
        <f t="shared" si="0"/>
        <v>319</v>
      </c>
      <c r="K21" s="27">
        <v>8</v>
      </c>
      <c r="L21" s="27">
        <v>0</v>
      </c>
      <c r="M21" s="28">
        <f t="shared" si="1"/>
        <v>327</v>
      </c>
    </row>
    <row r="22" spans="1:13" s="2" customFormat="1" ht="24.95" customHeight="1" x14ac:dyDescent="0.35">
      <c r="A22" s="39">
        <v>1990</v>
      </c>
      <c r="B22" s="27">
        <v>52</v>
      </c>
      <c r="C22" s="27">
        <v>41</v>
      </c>
      <c r="D22" s="27">
        <v>3</v>
      </c>
      <c r="E22" s="27">
        <v>117</v>
      </c>
      <c r="F22" s="27">
        <v>96</v>
      </c>
      <c r="G22" s="27">
        <v>0</v>
      </c>
      <c r="H22" s="27">
        <v>0</v>
      </c>
      <c r="I22" s="27">
        <v>78</v>
      </c>
      <c r="J22" s="27">
        <f t="shared" si="0"/>
        <v>387</v>
      </c>
      <c r="K22" s="27">
        <v>8</v>
      </c>
      <c r="L22" s="27">
        <v>0</v>
      </c>
      <c r="M22" s="28">
        <f t="shared" si="1"/>
        <v>395</v>
      </c>
    </row>
    <row r="23" spans="1:13" s="2" customFormat="1" ht="11.45" customHeight="1" x14ac:dyDescent="0.35">
      <c r="A23" s="39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/>
    </row>
    <row r="24" spans="1:13" s="2" customFormat="1" ht="24.95" customHeight="1" x14ac:dyDescent="0.35">
      <c r="A24" s="39">
        <v>1991</v>
      </c>
      <c r="B24" s="27">
        <f t="shared" ref="B24:I33" si="2">SUM(B36+B47)</f>
        <v>59</v>
      </c>
      <c r="C24" s="27">
        <f t="shared" si="2"/>
        <v>68</v>
      </c>
      <c r="D24" s="27">
        <f t="shared" si="2"/>
        <v>3</v>
      </c>
      <c r="E24" s="27">
        <f t="shared" si="2"/>
        <v>152</v>
      </c>
      <c r="F24" s="27">
        <f t="shared" si="2"/>
        <v>295</v>
      </c>
      <c r="G24" s="27">
        <v>0</v>
      </c>
      <c r="H24" s="27">
        <v>0</v>
      </c>
      <c r="I24" s="27">
        <f t="shared" si="2"/>
        <v>102</v>
      </c>
      <c r="J24" s="27">
        <f t="shared" si="0"/>
        <v>679</v>
      </c>
      <c r="K24" s="27">
        <f t="shared" ref="K24:K33" si="3">SUM(K36+K47)</f>
        <v>13</v>
      </c>
      <c r="L24" s="27">
        <v>186</v>
      </c>
      <c r="M24" s="28">
        <v>878</v>
      </c>
    </row>
    <row r="25" spans="1:13" s="2" customFormat="1" ht="24.95" customHeight="1" x14ac:dyDescent="0.35">
      <c r="A25" s="39">
        <v>1992</v>
      </c>
      <c r="B25" s="27">
        <f t="shared" si="2"/>
        <v>59</v>
      </c>
      <c r="C25" s="27">
        <f t="shared" si="2"/>
        <v>27</v>
      </c>
      <c r="D25" s="27">
        <f t="shared" si="2"/>
        <v>5</v>
      </c>
      <c r="E25" s="27">
        <f t="shared" si="2"/>
        <v>83</v>
      </c>
      <c r="F25" s="27">
        <f t="shared" si="2"/>
        <v>237</v>
      </c>
      <c r="G25" s="27">
        <v>0</v>
      </c>
      <c r="H25" s="27">
        <v>0</v>
      </c>
      <c r="I25" s="27">
        <f t="shared" si="2"/>
        <v>61</v>
      </c>
      <c r="J25" s="27">
        <f t="shared" si="0"/>
        <v>472</v>
      </c>
      <c r="K25" s="27">
        <f t="shared" si="3"/>
        <v>13</v>
      </c>
      <c r="L25" s="27">
        <v>82</v>
      </c>
      <c r="M25" s="28">
        <v>567</v>
      </c>
    </row>
    <row r="26" spans="1:13" s="2" customFormat="1" ht="24.95" customHeight="1" x14ac:dyDescent="0.35">
      <c r="A26" s="39">
        <v>1993</v>
      </c>
      <c r="B26" s="27">
        <f t="shared" si="2"/>
        <v>55.921999999999997</v>
      </c>
      <c r="C26" s="27">
        <f t="shared" si="2"/>
        <v>22.98</v>
      </c>
      <c r="D26" s="27">
        <f t="shared" si="2"/>
        <v>46.411000000000001</v>
      </c>
      <c r="E26" s="27">
        <f t="shared" si="2"/>
        <v>19.827999999999999</v>
      </c>
      <c r="F26" s="27">
        <f t="shared" si="2"/>
        <v>206.59399999999999</v>
      </c>
      <c r="G26" s="27">
        <v>0</v>
      </c>
      <c r="H26" s="27">
        <v>0</v>
      </c>
      <c r="I26" s="27">
        <f t="shared" si="2"/>
        <v>69.634</v>
      </c>
      <c r="J26" s="27">
        <f t="shared" si="0"/>
        <v>421.36900000000003</v>
      </c>
      <c r="K26" s="27">
        <f t="shared" si="3"/>
        <v>9.9290000000000003</v>
      </c>
      <c r="L26" s="27">
        <v>74</v>
      </c>
      <c r="M26" s="28">
        <v>503</v>
      </c>
    </row>
    <row r="27" spans="1:13" s="2" customFormat="1" ht="24.95" customHeight="1" x14ac:dyDescent="0.35">
      <c r="A27" s="39">
        <v>1994</v>
      </c>
      <c r="B27" s="27">
        <f t="shared" si="2"/>
        <v>46.247999999999998</v>
      </c>
      <c r="C27" s="27">
        <f t="shared" si="2"/>
        <v>20.776</v>
      </c>
      <c r="D27" s="27">
        <f t="shared" si="2"/>
        <v>38.725999999999999</v>
      </c>
      <c r="E27" s="27">
        <f t="shared" si="2"/>
        <v>15.835000000000001</v>
      </c>
      <c r="F27" s="27">
        <f t="shared" si="2"/>
        <v>159.75700000000001</v>
      </c>
      <c r="G27" s="27">
        <v>0</v>
      </c>
      <c r="H27" s="27">
        <v>0</v>
      </c>
      <c r="I27" s="27">
        <f t="shared" si="2"/>
        <v>64.058000000000007</v>
      </c>
      <c r="J27" s="27">
        <f t="shared" si="0"/>
        <v>345.4</v>
      </c>
      <c r="K27" s="27">
        <f t="shared" si="3"/>
        <v>9.4160000000000004</v>
      </c>
      <c r="L27" s="27">
        <v>44</v>
      </c>
      <c r="M27" s="28">
        <v>398</v>
      </c>
    </row>
    <row r="28" spans="1:13" s="2" customFormat="1" ht="25.9" customHeight="1" x14ac:dyDescent="0.35">
      <c r="A28" s="39">
        <v>1995</v>
      </c>
      <c r="B28" s="27">
        <f t="shared" si="2"/>
        <v>42.241999999999997</v>
      </c>
      <c r="C28" s="27">
        <f t="shared" si="2"/>
        <v>16.126999999999999</v>
      </c>
      <c r="D28" s="27">
        <f t="shared" si="2"/>
        <v>16.513999999999999</v>
      </c>
      <c r="E28" s="27">
        <f t="shared" si="2"/>
        <v>14.018999999999998</v>
      </c>
      <c r="F28" s="27">
        <f t="shared" si="2"/>
        <v>134.10399999999998</v>
      </c>
      <c r="G28" s="27">
        <v>0</v>
      </c>
      <c r="H28" s="27">
        <v>0</v>
      </c>
      <c r="I28" s="27">
        <f t="shared" si="2"/>
        <v>45.972000000000001</v>
      </c>
      <c r="J28" s="27">
        <f t="shared" si="0"/>
        <v>268.97799999999995</v>
      </c>
      <c r="K28" s="27">
        <f t="shared" si="3"/>
        <v>5.48</v>
      </c>
      <c r="L28" s="27">
        <v>24</v>
      </c>
      <c r="M28" s="28">
        <v>298</v>
      </c>
    </row>
    <row r="29" spans="1:13" s="2" customFormat="1" ht="24.95" customHeight="1" x14ac:dyDescent="0.35">
      <c r="A29" s="39">
        <v>1996</v>
      </c>
      <c r="B29" s="27">
        <f t="shared" si="2"/>
        <v>49.164000000000001</v>
      </c>
      <c r="C29" s="27">
        <f t="shared" si="2"/>
        <v>26.093</v>
      </c>
      <c r="D29" s="27">
        <f t="shared" si="2"/>
        <v>8.7959999999999994</v>
      </c>
      <c r="E29" s="27">
        <f t="shared" si="2"/>
        <v>14.975</v>
      </c>
      <c r="F29" s="27">
        <f t="shared" si="2"/>
        <v>144.54399999999998</v>
      </c>
      <c r="G29" s="27">
        <v>0</v>
      </c>
      <c r="H29" s="27">
        <v>0</v>
      </c>
      <c r="I29" s="27">
        <f t="shared" si="2"/>
        <v>42.795999999999999</v>
      </c>
      <c r="J29" s="27">
        <f t="shared" si="0"/>
        <v>286.36799999999999</v>
      </c>
      <c r="K29" s="27">
        <f t="shared" si="3"/>
        <v>8.9350000000000005</v>
      </c>
      <c r="L29" s="27">
        <v>20</v>
      </c>
      <c r="M29" s="28">
        <v>315</v>
      </c>
    </row>
    <row r="30" spans="1:13" s="2" customFormat="1" ht="24.95" customHeight="1" x14ac:dyDescent="0.35">
      <c r="A30" s="39">
        <v>1997</v>
      </c>
      <c r="B30" s="27">
        <f t="shared" si="2"/>
        <v>54.545000000000002</v>
      </c>
      <c r="C30" s="27">
        <f t="shared" si="2"/>
        <v>27.007999999999999</v>
      </c>
      <c r="D30" s="27">
        <f t="shared" si="2"/>
        <v>10.271000000000001</v>
      </c>
      <c r="E30" s="27">
        <f t="shared" si="2"/>
        <v>13.449</v>
      </c>
      <c r="F30" s="27">
        <f t="shared" si="2"/>
        <v>101.184</v>
      </c>
      <c r="G30" s="27">
        <v>0</v>
      </c>
      <c r="H30" s="27">
        <v>0</v>
      </c>
      <c r="I30" s="27">
        <f t="shared" si="2"/>
        <v>37.376999999999995</v>
      </c>
      <c r="J30" s="27">
        <f t="shared" si="0"/>
        <v>243.834</v>
      </c>
      <c r="K30" s="27">
        <f t="shared" si="3"/>
        <v>5.7430000000000003</v>
      </c>
      <c r="L30" s="27">
        <v>16</v>
      </c>
      <c r="M30" s="28">
        <v>266</v>
      </c>
    </row>
    <row r="31" spans="1:13" s="2" customFormat="1" ht="24.95" customHeight="1" x14ac:dyDescent="0.35">
      <c r="A31" s="39">
        <v>1998</v>
      </c>
      <c r="B31" s="27">
        <f t="shared" si="2"/>
        <v>41.485999999999997</v>
      </c>
      <c r="C31" s="27">
        <f t="shared" si="2"/>
        <v>18.71</v>
      </c>
      <c r="D31" s="27">
        <f t="shared" si="2"/>
        <v>6.468</v>
      </c>
      <c r="E31" s="27">
        <f t="shared" si="2"/>
        <v>11.628</v>
      </c>
      <c r="F31" s="27">
        <f t="shared" si="2"/>
        <v>72.635999999999996</v>
      </c>
      <c r="G31" s="27">
        <v>0</v>
      </c>
      <c r="H31" s="27">
        <v>0</v>
      </c>
      <c r="I31" s="27">
        <f t="shared" si="2"/>
        <v>38.675999999999995</v>
      </c>
      <c r="J31" s="27">
        <f t="shared" si="0"/>
        <v>189.60399999999998</v>
      </c>
      <c r="K31" s="27">
        <f t="shared" si="3"/>
        <v>4.8599999999999994</v>
      </c>
      <c r="L31" s="27">
        <v>11</v>
      </c>
      <c r="M31" s="28">
        <v>206</v>
      </c>
    </row>
    <row r="32" spans="1:13" s="2" customFormat="1" ht="24.95" customHeight="1" x14ac:dyDescent="0.35">
      <c r="A32" s="39">
        <v>1999</v>
      </c>
      <c r="B32" s="27">
        <f t="shared" si="2"/>
        <v>30.869</v>
      </c>
      <c r="C32" s="27">
        <f t="shared" si="2"/>
        <v>16.087</v>
      </c>
      <c r="D32" s="27">
        <f t="shared" si="2"/>
        <v>8.4710000000000001</v>
      </c>
      <c r="E32" s="27">
        <f t="shared" si="2"/>
        <v>11.445</v>
      </c>
      <c r="F32" s="27">
        <f t="shared" si="2"/>
        <v>75.328000000000003</v>
      </c>
      <c r="G32" s="27">
        <v>0</v>
      </c>
      <c r="H32" s="27">
        <v>0</v>
      </c>
      <c r="I32" s="27">
        <f t="shared" si="2"/>
        <v>37.113999999999997</v>
      </c>
      <c r="J32" s="27">
        <f>SUM(B32:I32)</f>
        <v>179.31400000000002</v>
      </c>
      <c r="K32" s="27">
        <f t="shared" si="3"/>
        <v>4.7130000000000001</v>
      </c>
      <c r="L32" s="27">
        <v>10</v>
      </c>
      <c r="M32" s="28">
        <v>194</v>
      </c>
    </row>
    <row r="33" spans="1:13" s="2" customFormat="1" ht="24.95" customHeight="1" x14ac:dyDescent="0.35">
      <c r="A33" s="39">
        <v>2000</v>
      </c>
      <c r="B33" s="27">
        <f t="shared" si="2"/>
        <v>26.428999999999998</v>
      </c>
      <c r="C33" s="27">
        <f t="shared" si="2"/>
        <v>13.67</v>
      </c>
      <c r="D33" s="27">
        <f t="shared" si="2"/>
        <v>21.675999999999998</v>
      </c>
      <c r="E33" s="27">
        <f t="shared" si="2"/>
        <v>10.768000000000001</v>
      </c>
      <c r="F33" s="27">
        <f t="shared" si="2"/>
        <v>81.012</v>
      </c>
      <c r="G33" s="27">
        <v>0</v>
      </c>
      <c r="H33" s="27">
        <v>0</v>
      </c>
      <c r="I33" s="27">
        <f t="shared" si="2"/>
        <v>36.782000000000004</v>
      </c>
      <c r="J33" s="27">
        <f>SUM(B33:I33)</f>
        <v>190.33700000000002</v>
      </c>
      <c r="K33" s="27">
        <f t="shared" si="3"/>
        <v>5.0059999999999993</v>
      </c>
      <c r="L33" s="27">
        <v>9</v>
      </c>
      <c r="M33" s="28">
        <v>204</v>
      </c>
    </row>
    <row r="34" spans="1:13" s="2" customFormat="1" ht="24.95" customHeight="1" x14ac:dyDescent="0.35">
      <c r="A34" s="39">
        <v>2001</v>
      </c>
      <c r="B34" s="27">
        <v>26.001000000000001</v>
      </c>
      <c r="C34" s="27">
        <v>14.162000000000001</v>
      </c>
      <c r="D34" s="27">
        <v>18.649999999999999</v>
      </c>
      <c r="E34" s="27">
        <v>9.1980000000000004</v>
      </c>
      <c r="F34" s="27">
        <v>78.444999999999993</v>
      </c>
      <c r="G34" s="27">
        <v>0</v>
      </c>
      <c r="H34" s="27">
        <v>0</v>
      </c>
      <c r="I34" s="27">
        <v>46.44</v>
      </c>
      <c r="J34" s="27">
        <v>192.89599999999999</v>
      </c>
      <c r="K34" s="27">
        <v>2.5569999999999999</v>
      </c>
      <c r="L34" s="27">
        <v>7</v>
      </c>
      <c r="M34" s="28">
        <v>202</v>
      </c>
    </row>
    <row r="35" spans="1:13" s="2" customFormat="1" ht="24.95" hidden="1" customHeight="1" x14ac:dyDescent="0.35">
      <c r="A35" s="40"/>
      <c r="B35" s="30" t="s">
        <v>24</v>
      </c>
      <c r="C35" s="31"/>
      <c r="D35" s="31"/>
      <c r="E35" s="31"/>
      <c r="F35" s="31"/>
      <c r="G35" s="27">
        <v>0</v>
      </c>
      <c r="H35" s="27">
        <v>0</v>
      </c>
      <c r="I35" s="31"/>
      <c r="J35" s="31"/>
      <c r="K35" s="31"/>
      <c r="L35" s="31"/>
      <c r="M35" s="32"/>
    </row>
    <row r="36" spans="1:13" s="2" customFormat="1" ht="24.95" hidden="1" customHeight="1" x14ac:dyDescent="0.35">
      <c r="A36" s="41">
        <v>1991</v>
      </c>
      <c r="B36" s="29">
        <v>58</v>
      </c>
      <c r="C36" s="29">
        <v>61</v>
      </c>
      <c r="D36" s="29">
        <v>3</v>
      </c>
      <c r="E36" s="29">
        <v>147</v>
      </c>
      <c r="F36" s="29">
        <v>157</v>
      </c>
      <c r="G36" s="27">
        <v>0</v>
      </c>
      <c r="H36" s="27">
        <v>0</v>
      </c>
      <c r="I36" s="29">
        <v>94</v>
      </c>
      <c r="J36" s="29">
        <f t="shared" ref="J36:J43" si="4">SUM(B36:I36)</f>
        <v>520</v>
      </c>
      <c r="K36" s="29">
        <v>12</v>
      </c>
      <c r="L36" s="29">
        <v>0</v>
      </c>
      <c r="M36" s="33">
        <f t="shared" ref="M36:M45" si="5">SUM(J36:L36)</f>
        <v>532</v>
      </c>
    </row>
    <row r="37" spans="1:13" s="2" customFormat="1" ht="24.95" hidden="1" customHeight="1" x14ac:dyDescent="0.35">
      <c r="A37" s="41">
        <v>1992</v>
      </c>
      <c r="B37" s="29">
        <v>59</v>
      </c>
      <c r="C37" s="29">
        <v>26</v>
      </c>
      <c r="D37" s="29">
        <v>5</v>
      </c>
      <c r="E37" s="29">
        <v>79</v>
      </c>
      <c r="F37" s="29">
        <v>128</v>
      </c>
      <c r="G37" s="27">
        <v>0</v>
      </c>
      <c r="H37" s="27">
        <v>0</v>
      </c>
      <c r="I37" s="29">
        <v>55</v>
      </c>
      <c r="J37" s="29">
        <f t="shared" si="4"/>
        <v>352</v>
      </c>
      <c r="K37" s="29">
        <v>12</v>
      </c>
      <c r="L37" s="29">
        <v>1</v>
      </c>
      <c r="M37" s="33">
        <f t="shared" si="5"/>
        <v>365</v>
      </c>
    </row>
    <row r="38" spans="1:13" s="2" customFormat="1" ht="24.95" hidden="1" customHeight="1" x14ac:dyDescent="0.35">
      <c r="A38" s="41">
        <v>1993</v>
      </c>
      <c r="B38" s="29">
        <v>55.921999999999997</v>
      </c>
      <c r="C38" s="29">
        <v>21.905000000000001</v>
      </c>
      <c r="D38" s="29">
        <v>46.411000000000001</v>
      </c>
      <c r="E38" s="29">
        <v>15.904999999999999</v>
      </c>
      <c r="F38" s="29">
        <v>116.782</v>
      </c>
      <c r="G38" s="27">
        <v>0</v>
      </c>
      <c r="H38" s="27">
        <v>0</v>
      </c>
      <c r="I38" s="29">
        <v>62.161000000000001</v>
      </c>
      <c r="J38" s="29">
        <f t="shared" si="4"/>
        <v>319.08600000000001</v>
      </c>
      <c r="K38" s="29">
        <v>9.4939999999999998</v>
      </c>
      <c r="L38" s="29">
        <v>6.8000000000000005E-2</v>
      </c>
      <c r="M38" s="33">
        <f t="shared" si="5"/>
        <v>328.64800000000002</v>
      </c>
    </row>
    <row r="39" spans="1:13" s="2" customFormat="1" ht="24.95" hidden="1" customHeight="1" x14ac:dyDescent="0.35">
      <c r="A39" s="41">
        <v>1994</v>
      </c>
      <c r="B39" s="29">
        <v>46.247999999999998</v>
      </c>
      <c r="C39" s="29">
        <v>20.776</v>
      </c>
      <c r="D39" s="29">
        <v>38.146999999999998</v>
      </c>
      <c r="E39" s="29">
        <v>12.752000000000001</v>
      </c>
      <c r="F39" s="29">
        <v>83.787999999999997</v>
      </c>
      <c r="G39" s="27">
        <v>0</v>
      </c>
      <c r="H39" s="27">
        <v>0</v>
      </c>
      <c r="I39" s="29">
        <v>56.002000000000002</v>
      </c>
      <c r="J39" s="29">
        <f t="shared" si="4"/>
        <v>257.71299999999997</v>
      </c>
      <c r="K39" s="29">
        <v>9.2270000000000003</v>
      </c>
      <c r="L39" s="29">
        <v>0.77800000000000002</v>
      </c>
      <c r="M39" s="33">
        <f t="shared" si="5"/>
        <v>267.71799999999996</v>
      </c>
    </row>
    <row r="40" spans="1:13" s="2" customFormat="1" ht="24.95" hidden="1" customHeight="1" x14ac:dyDescent="0.35">
      <c r="A40" s="41">
        <v>1995</v>
      </c>
      <c r="B40" s="29">
        <v>42.241999999999997</v>
      </c>
      <c r="C40" s="29">
        <v>16.126999999999999</v>
      </c>
      <c r="D40" s="29">
        <v>16.513999999999999</v>
      </c>
      <c r="E40" s="29">
        <v>10.936999999999999</v>
      </c>
      <c r="F40" s="29">
        <v>72.497</v>
      </c>
      <c r="G40" s="27">
        <v>0</v>
      </c>
      <c r="H40" s="27">
        <v>0</v>
      </c>
      <c r="I40" s="29">
        <v>42.183</v>
      </c>
      <c r="J40" s="29">
        <f t="shared" si="4"/>
        <v>200.5</v>
      </c>
      <c r="K40" s="29">
        <v>5.2930000000000001</v>
      </c>
      <c r="L40" s="29">
        <v>0.89600000000000002</v>
      </c>
      <c r="M40" s="33">
        <f t="shared" si="5"/>
        <v>206.68899999999999</v>
      </c>
    </row>
    <row r="41" spans="1:13" s="2" customFormat="1" ht="24.95" hidden="1" customHeight="1" x14ac:dyDescent="0.35">
      <c r="A41" s="41">
        <v>1996</v>
      </c>
      <c r="B41" s="29">
        <v>49.164000000000001</v>
      </c>
      <c r="C41" s="29">
        <v>26.093</v>
      </c>
      <c r="D41" s="29">
        <v>8.7959999999999994</v>
      </c>
      <c r="E41" s="29">
        <v>11.321999999999999</v>
      </c>
      <c r="F41" s="29">
        <v>75.103999999999999</v>
      </c>
      <c r="G41" s="27">
        <v>0</v>
      </c>
      <c r="H41" s="27">
        <v>0</v>
      </c>
      <c r="I41" s="29">
        <v>39.100999999999999</v>
      </c>
      <c r="J41" s="29">
        <f t="shared" si="4"/>
        <v>209.57999999999998</v>
      </c>
      <c r="K41" s="29">
        <v>8.7530000000000001</v>
      </c>
      <c r="L41" s="29">
        <v>1.208</v>
      </c>
      <c r="M41" s="33">
        <f t="shared" si="5"/>
        <v>219.54099999999997</v>
      </c>
    </row>
    <row r="42" spans="1:13" s="2" customFormat="1" ht="24.95" hidden="1" customHeight="1" x14ac:dyDescent="0.35">
      <c r="A42" s="41">
        <v>1997</v>
      </c>
      <c r="B42" s="29">
        <v>54.545000000000002</v>
      </c>
      <c r="C42" s="29">
        <v>27.007999999999999</v>
      </c>
      <c r="D42" s="29">
        <v>10.271000000000001</v>
      </c>
      <c r="E42" s="29">
        <v>10.446</v>
      </c>
      <c r="F42" s="29">
        <v>46.298000000000002</v>
      </c>
      <c r="G42" s="27">
        <v>0</v>
      </c>
      <c r="H42" s="27">
        <v>0</v>
      </c>
      <c r="I42" s="29">
        <v>34.274999999999999</v>
      </c>
      <c r="J42" s="29">
        <f t="shared" si="4"/>
        <v>182.84299999999999</v>
      </c>
      <c r="K42" s="29">
        <v>5.593</v>
      </c>
      <c r="L42" s="29">
        <v>0.80200000000000005</v>
      </c>
      <c r="M42" s="33">
        <f t="shared" si="5"/>
        <v>189.23799999999997</v>
      </c>
    </row>
    <row r="43" spans="1:13" s="2" customFormat="1" ht="24.75" hidden="1" customHeight="1" x14ac:dyDescent="0.35">
      <c r="A43" s="41">
        <v>1998</v>
      </c>
      <c r="B43" s="29">
        <v>41.485999999999997</v>
      </c>
      <c r="C43" s="29">
        <v>18.71</v>
      </c>
      <c r="D43" s="29">
        <v>6.468</v>
      </c>
      <c r="E43" s="29">
        <v>9.0589999999999993</v>
      </c>
      <c r="F43" s="29">
        <v>32.908999999999999</v>
      </c>
      <c r="G43" s="27">
        <v>0</v>
      </c>
      <c r="H43" s="27">
        <v>0</v>
      </c>
      <c r="I43" s="29">
        <v>36.293999999999997</v>
      </c>
      <c r="J43" s="29">
        <f t="shared" si="4"/>
        <v>144.92599999999999</v>
      </c>
      <c r="K43" s="29">
        <v>4.8099999999999996</v>
      </c>
      <c r="L43" s="29">
        <v>0.71099999999999997</v>
      </c>
      <c r="M43" s="33">
        <f t="shared" si="5"/>
        <v>150.447</v>
      </c>
    </row>
    <row r="44" spans="1:13" s="2" customFormat="1" ht="24.75" hidden="1" customHeight="1" x14ac:dyDescent="0.35">
      <c r="A44" s="41">
        <v>1999</v>
      </c>
      <c r="B44" s="29">
        <v>30.869</v>
      </c>
      <c r="C44" s="29">
        <v>16.087</v>
      </c>
      <c r="D44" s="29">
        <v>8.3930000000000007</v>
      </c>
      <c r="E44" s="29">
        <v>8.4990000000000006</v>
      </c>
      <c r="F44" s="29">
        <v>35.866</v>
      </c>
      <c r="G44" s="27">
        <v>0</v>
      </c>
      <c r="H44" s="27">
        <v>0</v>
      </c>
      <c r="I44" s="29">
        <v>35.460999999999999</v>
      </c>
      <c r="J44" s="29">
        <f>SUM(B44:I44)</f>
        <v>135.17500000000001</v>
      </c>
      <c r="K44" s="29">
        <v>4.6879999999999997</v>
      </c>
      <c r="L44" s="29">
        <v>0.68600000000000005</v>
      </c>
      <c r="M44" s="33">
        <f t="shared" si="5"/>
        <v>140.54900000000001</v>
      </c>
    </row>
    <row r="45" spans="1:13" s="2" customFormat="1" ht="24.75" hidden="1" customHeight="1" x14ac:dyDescent="0.35">
      <c r="A45" s="41">
        <v>2000</v>
      </c>
      <c r="B45" s="29">
        <v>26.428999999999998</v>
      </c>
      <c r="C45" s="29">
        <v>13.525</v>
      </c>
      <c r="D45" s="29">
        <v>21.617999999999999</v>
      </c>
      <c r="E45" s="29">
        <v>7.9710000000000001</v>
      </c>
      <c r="F45" s="29">
        <v>48.207999999999998</v>
      </c>
      <c r="G45" s="27">
        <v>0</v>
      </c>
      <c r="H45" s="27">
        <v>0</v>
      </c>
      <c r="I45" s="29">
        <v>35.450000000000003</v>
      </c>
      <c r="J45" s="29">
        <f>SUM(B45:I45)</f>
        <v>153.20100000000002</v>
      </c>
      <c r="K45" s="29">
        <v>4.9059999999999997</v>
      </c>
      <c r="L45" s="29">
        <v>0.58699999999999997</v>
      </c>
      <c r="M45" s="33">
        <f t="shared" si="5"/>
        <v>158.69400000000002</v>
      </c>
    </row>
    <row r="46" spans="1:13" s="2" customFormat="1" ht="24.95" hidden="1" customHeight="1" x14ac:dyDescent="0.35">
      <c r="A46" s="41"/>
      <c r="B46" s="34" t="s">
        <v>25</v>
      </c>
      <c r="C46" s="31"/>
      <c r="D46" s="31"/>
      <c r="E46" s="31"/>
      <c r="F46" s="31"/>
      <c r="G46" s="27">
        <v>0</v>
      </c>
      <c r="H46" s="27">
        <v>0</v>
      </c>
      <c r="I46" s="31"/>
      <c r="J46" s="31"/>
      <c r="K46" s="31"/>
      <c r="L46" s="31"/>
      <c r="M46" s="32"/>
    </row>
    <row r="47" spans="1:13" s="2" customFormat="1" ht="24.95" hidden="1" customHeight="1" x14ac:dyDescent="0.35">
      <c r="A47" s="41">
        <v>1991</v>
      </c>
      <c r="B47" s="29">
        <v>1</v>
      </c>
      <c r="C47" s="29">
        <v>7</v>
      </c>
      <c r="D47" s="29">
        <v>0</v>
      </c>
      <c r="E47" s="29">
        <v>5</v>
      </c>
      <c r="F47" s="29">
        <v>138</v>
      </c>
      <c r="G47" s="27">
        <v>0</v>
      </c>
      <c r="H47" s="27">
        <v>0</v>
      </c>
      <c r="I47" s="29">
        <v>8</v>
      </c>
      <c r="J47" s="29">
        <f t="shared" ref="J47:J54" si="6">SUM(B47:I47)</f>
        <v>159</v>
      </c>
      <c r="K47" s="29">
        <v>1</v>
      </c>
      <c r="L47" s="29">
        <v>45</v>
      </c>
      <c r="M47" s="33">
        <f t="shared" ref="M47:M56" si="7">SUM(J47:L47)</f>
        <v>205</v>
      </c>
    </row>
    <row r="48" spans="1:13" s="2" customFormat="1" ht="24.95" hidden="1" customHeight="1" x14ac:dyDescent="0.35">
      <c r="A48" s="41">
        <v>1992</v>
      </c>
      <c r="B48" s="29">
        <v>0</v>
      </c>
      <c r="C48" s="29">
        <v>1</v>
      </c>
      <c r="D48" s="29">
        <v>0</v>
      </c>
      <c r="E48" s="29">
        <v>4</v>
      </c>
      <c r="F48" s="29">
        <v>109</v>
      </c>
      <c r="G48" s="27">
        <v>0</v>
      </c>
      <c r="H48" s="27">
        <v>0</v>
      </c>
      <c r="I48" s="29">
        <v>6</v>
      </c>
      <c r="J48" s="29">
        <f t="shared" si="6"/>
        <v>120</v>
      </c>
      <c r="K48" s="29">
        <v>1</v>
      </c>
      <c r="L48" s="29">
        <v>7</v>
      </c>
      <c r="M48" s="33">
        <f t="shared" si="7"/>
        <v>128</v>
      </c>
    </row>
    <row r="49" spans="1:13" s="2" customFormat="1" ht="24.95" hidden="1" customHeight="1" x14ac:dyDescent="0.35">
      <c r="A49" s="41">
        <v>1993</v>
      </c>
      <c r="B49" s="29">
        <v>0</v>
      </c>
      <c r="C49" s="29">
        <v>1.075</v>
      </c>
      <c r="D49" s="29">
        <v>0</v>
      </c>
      <c r="E49" s="29">
        <v>3.923</v>
      </c>
      <c r="F49" s="29">
        <v>89.811999999999998</v>
      </c>
      <c r="G49" s="27">
        <v>0</v>
      </c>
      <c r="H49" s="27">
        <v>0</v>
      </c>
      <c r="I49" s="29">
        <v>7.4729999999999999</v>
      </c>
      <c r="J49" s="29">
        <f t="shared" si="6"/>
        <v>102.283</v>
      </c>
      <c r="K49" s="29">
        <v>0.435</v>
      </c>
      <c r="L49" s="29">
        <v>1.6180000000000001</v>
      </c>
      <c r="M49" s="33">
        <f t="shared" si="7"/>
        <v>104.336</v>
      </c>
    </row>
    <row r="50" spans="1:13" s="2" customFormat="1" ht="24.95" hidden="1" customHeight="1" x14ac:dyDescent="0.35">
      <c r="A50" s="41">
        <v>1994</v>
      </c>
      <c r="B50" s="29">
        <v>0</v>
      </c>
      <c r="C50" s="29">
        <v>0</v>
      </c>
      <c r="D50" s="29">
        <v>0.57899999999999996</v>
      </c>
      <c r="E50" s="29">
        <v>3.0830000000000002</v>
      </c>
      <c r="F50" s="29">
        <v>75.968999999999994</v>
      </c>
      <c r="G50" s="27">
        <v>0</v>
      </c>
      <c r="H50" s="27">
        <v>0</v>
      </c>
      <c r="I50" s="29">
        <v>8.0559999999999992</v>
      </c>
      <c r="J50" s="29">
        <f t="shared" si="6"/>
        <v>87.686999999999998</v>
      </c>
      <c r="K50" s="29">
        <v>0.189</v>
      </c>
      <c r="L50" s="29">
        <v>0</v>
      </c>
      <c r="M50" s="33">
        <f t="shared" si="7"/>
        <v>87.875999999999991</v>
      </c>
    </row>
    <row r="51" spans="1:13" s="2" customFormat="1" ht="24.95" hidden="1" customHeight="1" x14ac:dyDescent="0.35">
      <c r="A51" s="41">
        <v>1995</v>
      </c>
      <c r="B51" s="29">
        <v>0</v>
      </c>
      <c r="C51" s="29">
        <v>0</v>
      </c>
      <c r="D51" s="29">
        <v>0</v>
      </c>
      <c r="E51" s="29">
        <v>3.0819999999999999</v>
      </c>
      <c r="F51" s="29">
        <v>61.606999999999999</v>
      </c>
      <c r="G51" s="27">
        <v>0</v>
      </c>
      <c r="H51" s="27">
        <v>0</v>
      </c>
      <c r="I51" s="29">
        <v>3.7890000000000001</v>
      </c>
      <c r="J51" s="29">
        <f t="shared" si="6"/>
        <v>68.477999999999994</v>
      </c>
      <c r="K51" s="29">
        <v>0.187</v>
      </c>
      <c r="L51" s="29">
        <v>0</v>
      </c>
      <c r="M51" s="33">
        <f t="shared" si="7"/>
        <v>68.664999999999992</v>
      </c>
    </row>
    <row r="52" spans="1:13" s="2" customFormat="1" ht="24.95" hidden="1" customHeight="1" x14ac:dyDescent="0.35">
      <c r="A52" s="41">
        <v>1996</v>
      </c>
      <c r="B52" s="29">
        <v>0</v>
      </c>
      <c r="C52" s="29">
        <v>0</v>
      </c>
      <c r="D52" s="29">
        <v>0</v>
      </c>
      <c r="E52" s="29">
        <v>3.653</v>
      </c>
      <c r="F52" s="29">
        <v>69.44</v>
      </c>
      <c r="G52" s="27">
        <v>0</v>
      </c>
      <c r="H52" s="27">
        <v>0</v>
      </c>
      <c r="I52" s="29">
        <v>3.6949999999999998</v>
      </c>
      <c r="J52" s="29">
        <f t="shared" si="6"/>
        <v>76.787999999999997</v>
      </c>
      <c r="K52" s="29">
        <v>0.182</v>
      </c>
      <c r="L52" s="29">
        <v>0</v>
      </c>
      <c r="M52" s="33">
        <f t="shared" si="7"/>
        <v>76.97</v>
      </c>
    </row>
    <row r="53" spans="1:13" s="2" customFormat="1" ht="24.95" hidden="1" customHeight="1" x14ac:dyDescent="0.35">
      <c r="A53" s="41">
        <v>1997</v>
      </c>
      <c r="B53" s="29">
        <v>0</v>
      </c>
      <c r="C53" s="29">
        <v>0</v>
      </c>
      <c r="D53" s="29">
        <v>0</v>
      </c>
      <c r="E53" s="29">
        <v>3.0030000000000001</v>
      </c>
      <c r="F53" s="29">
        <v>54.886000000000003</v>
      </c>
      <c r="G53" s="27">
        <v>0</v>
      </c>
      <c r="H53" s="27">
        <v>0</v>
      </c>
      <c r="I53" s="29">
        <v>3.1019999999999999</v>
      </c>
      <c r="J53" s="29">
        <f t="shared" si="6"/>
        <v>60.991</v>
      </c>
      <c r="K53" s="29">
        <v>0.15</v>
      </c>
      <c r="L53" s="29">
        <v>0.3</v>
      </c>
      <c r="M53" s="33">
        <f t="shared" si="7"/>
        <v>61.440999999999995</v>
      </c>
    </row>
    <row r="54" spans="1:13" s="2" customFormat="1" ht="24.95" hidden="1" customHeight="1" x14ac:dyDescent="0.35">
      <c r="A54" s="41">
        <v>1998</v>
      </c>
      <c r="B54" s="29">
        <v>0</v>
      </c>
      <c r="C54" s="29">
        <v>0</v>
      </c>
      <c r="D54" s="29">
        <v>0</v>
      </c>
      <c r="E54" s="29">
        <v>2.569</v>
      </c>
      <c r="F54" s="29">
        <v>39.726999999999997</v>
      </c>
      <c r="G54" s="27">
        <v>0</v>
      </c>
      <c r="H54" s="27">
        <v>0</v>
      </c>
      <c r="I54" s="29">
        <v>2.3820000000000001</v>
      </c>
      <c r="J54" s="29">
        <f t="shared" si="6"/>
        <v>44.677999999999997</v>
      </c>
      <c r="K54" s="29">
        <v>0.05</v>
      </c>
      <c r="L54" s="29">
        <v>0.42499999999999999</v>
      </c>
      <c r="M54" s="33">
        <f t="shared" si="7"/>
        <v>45.152999999999992</v>
      </c>
    </row>
    <row r="55" spans="1:13" s="2" customFormat="1" ht="24.95" hidden="1" customHeight="1" x14ac:dyDescent="0.35">
      <c r="A55" s="41">
        <v>1999</v>
      </c>
      <c r="B55" s="29">
        <v>0</v>
      </c>
      <c r="C55" s="29">
        <v>0</v>
      </c>
      <c r="D55" s="29">
        <v>7.8E-2</v>
      </c>
      <c r="E55" s="29">
        <v>2.9460000000000002</v>
      </c>
      <c r="F55" s="29">
        <v>39.462000000000003</v>
      </c>
      <c r="G55" s="27">
        <v>0</v>
      </c>
      <c r="H55" s="27">
        <v>0</v>
      </c>
      <c r="I55" s="29">
        <v>1.653</v>
      </c>
      <c r="J55" s="29">
        <f t="shared" ref="J55:J60" si="8">SUM(B55:I55)</f>
        <v>44.139000000000003</v>
      </c>
      <c r="K55" s="29">
        <v>2.5000000000000001E-2</v>
      </c>
      <c r="L55" s="29">
        <v>0</v>
      </c>
      <c r="M55" s="33">
        <f t="shared" si="7"/>
        <v>44.164000000000001</v>
      </c>
    </row>
    <row r="56" spans="1:13" s="2" customFormat="1" ht="24.95" hidden="1" customHeight="1" x14ac:dyDescent="0.35">
      <c r="A56" s="41">
        <v>2000</v>
      </c>
      <c r="B56" s="29">
        <v>0</v>
      </c>
      <c r="C56" s="29">
        <v>0.14499999999999999</v>
      </c>
      <c r="D56" s="29">
        <v>5.8000000000000003E-2</v>
      </c>
      <c r="E56" s="29">
        <v>2.7970000000000002</v>
      </c>
      <c r="F56" s="29">
        <v>32.804000000000002</v>
      </c>
      <c r="G56" s="27">
        <v>0</v>
      </c>
      <c r="H56" s="27">
        <v>0</v>
      </c>
      <c r="I56" s="29">
        <v>1.3320000000000001</v>
      </c>
      <c r="J56" s="29">
        <f t="shared" si="8"/>
        <v>37.136000000000003</v>
      </c>
      <c r="K56" s="29">
        <v>0.1</v>
      </c>
      <c r="L56" s="29">
        <v>0.34599999999999997</v>
      </c>
      <c r="M56" s="33">
        <f t="shared" si="7"/>
        <v>37.582000000000001</v>
      </c>
    </row>
    <row r="57" spans="1:13" s="2" customFormat="1" ht="24.95" customHeight="1" x14ac:dyDescent="0.35">
      <c r="A57" s="39">
        <v>2002</v>
      </c>
      <c r="B57" s="27">
        <v>26.481999999999999</v>
      </c>
      <c r="C57" s="27">
        <v>11.488</v>
      </c>
      <c r="D57" s="27">
        <v>30.736999999999998</v>
      </c>
      <c r="E57" s="27">
        <v>8.3420000000000005</v>
      </c>
      <c r="F57" s="27">
        <v>44.023000000000003</v>
      </c>
      <c r="G57" s="27">
        <v>0</v>
      </c>
      <c r="H57" s="27">
        <v>0</v>
      </c>
      <c r="I57" s="27">
        <v>39.448999999999998</v>
      </c>
      <c r="J57" s="27">
        <f t="shared" si="8"/>
        <v>160.52100000000002</v>
      </c>
      <c r="K57" s="27">
        <v>3.673</v>
      </c>
      <c r="L57" s="27">
        <v>7</v>
      </c>
      <c r="M57" s="28">
        <v>172</v>
      </c>
    </row>
    <row r="58" spans="1:13" s="2" customFormat="1" ht="24.95" customHeight="1" x14ac:dyDescent="0.35">
      <c r="A58" s="39">
        <v>2003</v>
      </c>
      <c r="B58" s="27">
        <v>31.030999999999999</v>
      </c>
      <c r="C58" s="27">
        <v>10.406000000000001</v>
      </c>
      <c r="D58" s="27">
        <v>29.212</v>
      </c>
      <c r="E58" s="27">
        <v>7.4119999999999999</v>
      </c>
      <c r="F58" s="27">
        <v>52.66</v>
      </c>
      <c r="G58" s="27">
        <v>1</v>
      </c>
      <c r="H58" s="27">
        <v>1E-3</v>
      </c>
      <c r="I58" s="27">
        <v>48</v>
      </c>
      <c r="J58" s="27">
        <f t="shared" si="8"/>
        <v>179.72200000000001</v>
      </c>
      <c r="K58" s="27">
        <v>3.6949999999999998</v>
      </c>
      <c r="L58" s="27">
        <v>8</v>
      </c>
      <c r="M58" s="28">
        <v>192</v>
      </c>
    </row>
    <row r="59" spans="1:13" s="2" customFormat="1" ht="24.95" customHeight="1" x14ac:dyDescent="0.35">
      <c r="A59" s="39">
        <v>2004</v>
      </c>
      <c r="B59" s="27">
        <v>39</v>
      </c>
      <c r="C59" s="27">
        <v>10</v>
      </c>
      <c r="D59" s="27">
        <v>32</v>
      </c>
      <c r="E59" s="27">
        <v>8</v>
      </c>
      <c r="F59" s="27">
        <v>42</v>
      </c>
      <c r="G59" s="27">
        <v>1E-3</v>
      </c>
      <c r="H59" s="27">
        <v>2</v>
      </c>
      <c r="I59" s="27">
        <v>54</v>
      </c>
      <c r="J59" s="27">
        <f t="shared" si="8"/>
        <v>187.001</v>
      </c>
      <c r="K59" s="27">
        <v>3</v>
      </c>
      <c r="L59" s="27">
        <v>0</v>
      </c>
      <c r="M59" s="28">
        <v>190</v>
      </c>
    </row>
    <row r="60" spans="1:13" s="2" customFormat="1" ht="24.95" customHeight="1" x14ac:dyDescent="0.35">
      <c r="A60" s="39">
        <v>2005</v>
      </c>
      <c r="B60" s="27">
        <v>88.122</v>
      </c>
      <c r="C60" s="27">
        <v>11.403</v>
      </c>
      <c r="D60" s="27">
        <v>16.951000000000001</v>
      </c>
      <c r="E60" s="27">
        <v>7.1959999999999997</v>
      </c>
      <c r="F60" s="27">
        <v>43.420999999999999</v>
      </c>
      <c r="G60" s="27">
        <v>1E-3</v>
      </c>
      <c r="H60" s="27">
        <v>4</v>
      </c>
      <c r="I60" s="27">
        <v>47</v>
      </c>
      <c r="J60" s="27">
        <f t="shared" si="8"/>
        <v>218.09399999999999</v>
      </c>
      <c r="K60" s="27">
        <v>3.7879999999999998</v>
      </c>
      <c r="L60" s="27">
        <v>0</v>
      </c>
      <c r="M60" s="28">
        <f t="shared" ref="M60:M65" si="9">SUM(J60:L60)</f>
        <v>221.88200000000001</v>
      </c>
    </row>
    <row r="61" spans="1:13" s="2" customFormat="1" ht="24.75" customHeight="1" x14ac:dyDescent="0.35">
      <c r="A61" s="39">
        <v>2006</v>
      </c>
      <c r="B61" s="27">
        <v>132.398</v>
      </c>
      <c r="C61" s="27">
        <v>22.809000000000001</v>
      </c>
      <c r="D61" s="27">
        <v>20.131</v>
      </c>
      <c r="E61" s="27">
        <v>8.1300000000000008</v>
      </c>
      <c r="F61" s="27">
        <v>44.72</v>
      </c>
      <c r="G61" s="27">
        <v>1E-3</v>
      </c>
      <c r="H61" s="27">
        <v>7</v>
      </c>
      <c r="I61" s="27">
        <v>53</v>
      </c>
      <c r="J61" s="27">
        <f>SUM(B61:I61)</f>
        <v>288.18899999999996</v>
      </c>
      <c r="K61" s="27">
        <v>3.5459999999999998</v>
      </c>
      <c r="L61" s="27">
        <v>0</v>
      </c>
      <c r="M61" s="28">
        <f t="shared" si="9"/>
        <v>291.73499999999996</v>
      </c>
    </row>
    <row r="62" spans="1:13" s="2" customFormat="1" ht="24.75" customHeight="1" x14ac:dyDescent="0.35">
      <c r="A62" s="39">
        <v>2007</v>
      </c>
      <c r="B62" s="27">
        <v>148.696</v>
      </c>
      <c r="C62" s="27">
        <v>13.757</v>
      </c>
      <c r="D62" s="27">
        <v>36.216999999999999</v>
      </c>
      <c r="E62" s="27">
        <v>4.3810000000000002</v>
      </c>
      <c r="F62" s="27">
        <v>22.283000000000001</v>
      </c>
      <c r="G62" s="27">
        <v>2</v>
      </c>
      <c r="H62" s="27">
        <v>6</v>
      </c>
      <c r="I62" s="27">
        <v>38</v>
      </c>
      <c r="J62" s="27">
        <f>SUM(B62:I62)</f>
        <v>271.334</v>
      </c>
      <c r="K62" s="27">
        <v>3.0209999999999999</v>
      </c>
      <c r="L62" s="27">
        <v>0</v>
      </c>
      <c r="M62" s="28">
        <f t="shared" si="9"/>
        <v>274.35500000000002</v>
      </c>
    </row>
    <row r="63" spans="1:13" s="2" customFormat="1" ht="24.75" customHeight="1" x14ac:dyDescent="0.35">
      <c r="A63" s="39">
        <v>2008</v>
      </c>
      <c r="B63" s="27">
        <v>124</v>
      </c>
      <c r="C63" s="27">
        <v>15</v>
      </c>
      <c r="D63" s="27">
        <v>48</v>
      </c>
      <c r="E63" s="27">
        <v>4</v>
      </c>
      <c r="F63" s="27">
        <v>37</v>
      </c>
      <c r="G63" s="27">
        <v>18</v>
      </c>
      <c r="H63" s="27">
        <v>50</v>
      </c>
      <c r="I63" s="27">
        <v>50</v>
      </c>
      <c r="J63" s="27">
        <f>SUM(B63:I63)</f>
        <v>346</v>
      </c>
      <c r="K63" s="27">
        <v>3.5640000000000001</v>
      </c>
      <c r="L63" s="27">
        <v>0</v>
      </c>
      <c r="M63" s="28">
        <f t="shared" si="9"/>
        <v>349.56400000000002</v>
      </c>
    </row>
    <row r="64" spans="1:13" s="2" customFormat="1" ht="24.75" customHeight="1" x14ac:dyDescent="0.35">
      <c r="A64" s="39">
        <v>2009</v>
      </c>
      <c r="B64" s="27">
        <v>112</v>
      </c>
      <c r="C64" s="27">
        <v>15</v>
      </c>
      <c r="D64" s="27">
        <v>60</v>
      </c>
      <c r="E64" s="27">
        <v>6</v>
      </c>
      <c r="F64" s="27">
        <v>45</v>
      </c>
      <c r="G64" s="27">
        <v>65</v>
      </c>
      <c r="H64" s="27">
        <v>120</v>
      </c>
      <c r="I64" s="27">
        <v>69</v>
      </c>
      <c r="J64" s="27">
        <v>492</v>
      </c>
      <c r="K64" s="27">
        <v>5</v>
      </c>
      <c r="L64" s="27">
        <v>0</v>
      </c>
      <c r="M64" s="28">
        <f t="shared" si="9"/>
        <v>497</v>
      </c>
    </row>
    <row r="65" spans="1:17" s="2" customFormat="1" ht="24.75" customHeight="1" x14ac:dyDescent="0.35">
      <c r="A65" s="39">
        <v>2010</v>
      </c>
      <c r="B65" s="27">
        <v>63</v>
      </c>
      <c r="C65" s="27">
        <v>14</v>
      </c>
      <c r="D65" s="27">
        <v>63</v>
      </c>
      <c r="E65" s="27">
        <v>6</v>
      </c>
      <c r="F65" s="27">
        <v>43</v>
      </c>
      <c r="G65" s="27">
        <v>78</v>
      </c>
      <c r="H65" s="27">
        <v>152</v>
      </c>
      <c r="I65" s="27">
        <v>75</v>
      </c>
      <c r="J65" s="27">
        <f>SUM(B65:I65)</f>
        <v>494</v>
      </c>
      <c r="K65" s="27">
        <v>3</v>
      </c>
      <c r="L65" s="27">
        <v>0</v>
      </c>
      <c r="M65" s="28">
        <f t="shared" si="9"/>
        <v>497</v>
      </c>
    </row>
    <row r="66" spans="1:17" s="2" customFormat="1" ht="24.75" customHeight="1" x14ac:dyDescent="0.35">
      <c r="A66" s="39">
        <v>2011</v>
      </c>
      <c r="B66" s="27">
        <v>56</v>
      </c>
      <c r="C66" s="27">
        <v>13</v>
      </c>
      <c r="D66" s="27">
        <v>53</v>
      </c>
      <c r="E66" s="27">
        <v>5</v>
      </c>
      <c r="F66" s="27">
        <v>42</v>
      </c>
      <c r="G66" s="27">
        <v>58</v>
      </c>
      <c r="H66" s="27">
        <v>192</v>
      </c>
      <c r="I66" s="27">
        <v>73</v>
      </c>
      <c r="J66" s="27">
        <f>SUM(B66:I66)</f>
        <v>492</v>
      </c>
      <c r="K66" s="27">
        <v>3</v>
      </c>
      <c r="L66" s="27">
        <v>1</v>
      </c>
      <c r="M66" s="28">
        <f t="shared" ref="M66:M71" si="10">SUM(J66:L66)</f>
        <v>496</v>
      </c>
    </row>
    <row r="67" spans="1:17" s="2" customFormat="1" ht="24.75" customHeight="1" x14ac:dyDescent="0.35">
      <c r="A67" s="39">
        <v>2012</v>
      </c>
      <c r="B67" s="27">
        <v>79</v>
      </c>
      <c r="C67" s="27">
        <v>7</v>
      </c>
      <c r="D67" s="27">
        <v>53</v>
      </c>
      <c r="E67" s="27">
        <v>5</v>
      </c>
      <c r="F67" s="27">
        <v>37</v>
      </c>
      <c r="G67" s="27">
        <v>48</v>
      </c>
      <c r="H67" s="27">
        <v>182</v>
      </c>
      <c r="I67" s="27">
        <v>77</v>
      </c>
      <c r="J67" s="27">
        <f>SUM(B67:I67)</f>
        <v>488</v>
      </c>
      <c r="K67" s="27">
        <v>3</v>
      </c>
      <c r="L67" s="27">
        <v>1</v>
      </c>
      <c r="M67" s="28">
        <f t="shared" si="10"/>
        <v>492</v>
      </c>
    </row>
    <row r="68" spans="1:17" s="2" customFormat="1" ht="24.75" customHeight="1" x14ac:dyDescent="0.35">
      <c r="A68" s="39">
        <v>2013</v>
      </c>
      <c r="B68" s="27">
        <v>57.293999999999997</v>
      </c>
      <c r="C68" s="27">
        <v>12.063000000000001</v>
      </c>
      <c r="D68" s="27">
        <v>43.567999999999998</v>
      </c>
      <c r="E68" s="27">
        <v>5.3479999999999999</v>
      </c>
      <c r="F68" s="27">
        <v>38.414000000000001</v>
      </c>
      <c r="G68" s="27">
        <v>52.866</v>
      </c>
      <c r="H68" s="27">
        <v>190.15700000000001</v>
      </c>
      <c r="I68" s="27">
        <v>103.69799999999999</v>
      </c>
      <c r="J68" s="27">
        <f>SUM(B68:I68)</f>
        <v>503.40800000000002</v>
      </c>
      <c r="K68" s="27">
        <v>4.4450000000000003</v>
      </c>
      <c r="L68" s="27">
        <v>0.74199999999999999</v>
      </c>
      <c r="M68" s="28">
        <f t="shared" si="10"/>
        <v>508.59500000000003</v>
      </c>
    </row>
    <row r="69" spans="1:17" s="2" customFormat="1" ht="24.75" customHeight="1" x14ac:dyDescent="0.35">
      <c r="A69" s="39">
        <v>2014</v>
      </c>
      <c r="B69" s="27">
        <v>61.332999999999998</v>
      </c>
      <c r="C69" s="27">
        <v>8.1820000000000004</v>
      </c>
      <c r="D69" s="27">
        <v>42.645000000000003</v>
      </c>
      <c r="E69" s="27">
        <v>4.0599999999999996</v>
      </c>
      <c r="F69" s="27">
        <v>29.367000000000001</v>
      </c>
      <c r="G69" s="27">
        <v>39.750999999999998</v>
      </c>
      <c r="H69" s="27">
        <v>150.38900000000001</v>
      </c>
      <c r="I69" s="27">
        <f t="shared" ref="I69:I74" si="11">SUM(J69-B69-C69-D69-E69-F69-G69-H69)</f>
        <v>85.438999999999936</v>
      </c>
      <c r="J69" s="27">
        <v>421.166</v>
      </c>
      <c r="K69" s="27">
        <v>2.0369999999999999</v>
      </c>
      <c r="L69" s="27">
        <v>0</v>
      </c>
      <c r="M69" s="28">
        <f t="shared" si="10"/>
        <v>423.20299999999997</v>
      </c>
      <c r="Q69" s="55"/>
    </row>
    <row r="70" spans="1:17" s="2" customFormat="1" ht="24.75" customHeight="1" x14ac:dyDescent="0.35">
      <c r="A70" s="39">
        <v>2015</v>
      </c>
      <c r="B70" s="27">
        <v>48.640999999999998</v>
      </c>
      <c r="C70" s="27">
        <v>5.3440000000000003</v>
      </c>
      <c r="D70" s="27">
        <v>25.579000000000001</v>
      </c>
      <c r="E70" s="27">
        <v>3.6360000000000001</v>
      </c>
      <c r="F70" s="27">
        <v>27.931000000000001</v>
      </c>
      <c r="G70" s="27">
        <v>45.713999999999999</v>
      </c>
      <c r="H70" s="27">
        <v>154.28100000000001</v>
      </c>
      <c r="I70" s="27">
        <f t="shared" si="11"/>
        <v>79.180999999999983</v>
      </c>
      <c r="J70" s="27">
        <v>390.30700000000002</v>
      </c>
      <c r="K70" s="27">
        <v>2.4460000000000002</v>
      </c>
      <c r="L70" s="27">
        <v>0.98499999999999999</v>
      </c>
      <c r="M70" s="28">
        <f t="shared" si="10"/>
        <v>393.73800000000006</v>
      </c>
      <c r="Q70" s="55"/>
    </row>
    <row r="71" spans="1:17" s="2" customFormat="1" ht="24.75" customHeight="1" x14ac:dyDescent="0.35">
      <c r="A71" s="39">
        <v>2016</v>
      </c>
      <c r="B71" s="27">
        <v>44.991999999999997</v>
      </c>
      <c r="C71" s="27">
        <f>4.944+1.007</f>
        <v>5.9509999999999996</v>
      </c>
      <c r="D71" s="27">
        <v>43.258000000000003</v>
      </c>
      <c r="E71" s="27">
        <v>3.5430000000000001</v>
      </c>
      <c r="F71" s="27">
        <v>27.567</v>
      </c>
      <c r="G71" s="27">
        <v>48.326000000000001</v>
      </c>
      <c r="H71" s="27">
        <v>166.26900000000001</v>
      </c>
      <c r="I71" s="27">
        <f t="shared" si="11"/>
        <v>80.93599999999995</v>
      </c>
      <c r="J71" s="27">
        <v>420.84199999999998</v>
      </c>
      <c r="K71" s="27">
        <v>1.89</v>
      </c>
      <c r="L71" s="27">
        <v>0</v>
      </c>
      <c r="M71" s="28">
        <f t="shared" si="10"/>
        <v>422.73199999999997</v>
      </c>
      <c r="Q71" s="55"/>
    </row>
    <row r="72" spans="1:17" s="2" customFormat="1" ht="24.75" customHeight="1" x14ac:dyDescent="0.35">
      <c r="A72" s="39">
        <v>2017</v>
      </c>
      <c r="B72" s="27">
        <v>53.433999999999997</v>
      </c>
      <c r="C72" s="27">
        <f>4.345+1.021</f>
        <v>5.3659999999999997</v>
      </c>
      <c r="D72" s="27">
        <v>37.061999999999998</v>
      </c>
      <c r="E72" s="27">
        <v>4.1399999999999997</v>
      </c>
      <c r="F72" s="27">
        <v>29.736999999999998</v>
      </c>
      <c r="G72" s="27">
        <v>64.691000000000003</v>
      </c>
      <c r="H72" s="27">
        <v>9.9390000000000001</v>
      </c>
      <c r="I72" s="27">
        <f t="shared" si="11"/>
        <v>279.48499999999996</v>
      </c>
      <c r="J72" s="27">
        <v>483.85399999999998</v>
      </c>
      <c r="K72" s="27">
        <v>2.5779999999999998</v>
      </c>
      <c r="L72" s="27">
        <v>0</v>
      </c>
      <c r="M72" s="28">
        <f t="shared" ref="M72:M77" si="12">SUM(J72:L72)</f>
        <v>486.43199999999996</v>
      </c>
      <c r="Q72" s="55"/>
    </row>
    <row r="73" spans="1:17" s="2" customFormat="1" ht="24.75" customHeight="1" x14ac:dyDescent="0.35">
      <c r="A73" s="39">
        <v>2018</v>
      </c>
      <c r="B73" s="27">
        <v>44.23</v>
      </c>
      <c r="C73" s="27">
        <f>3.891+0.957</f>
        <v>4.8479999999999999</v>
      </c>
      <c r="D73" s="27">
        <v>40.340000000000003</v>
      </c>
      <c r="E73" s="27">
        <v>3.556</v>
      </c>
      <c r="F73" s="27">
        <v>28.225999999999999</v>
      </c>
      <c r="G73" s="27">
        <v>30.629000000000001</v>
      </c>
      <c r="H73" s="27">
        <v>180.68700000000001</v>
      </c>
      <c r="I73" s="27">
        <f t="shared" si="11"/>
        <v>97.762999999999977</v>
      </c>
      <c r="J73" s="27">
        <v>430.279</v>
      </c>
      <c r="K73" s="27">
        <v>2.0390000000000001</v>
      </c>
      <c r="L73" s="27">
        <v>0</v>
      </c>
      <c r="M73" s="28">
        <f t="shared" si="12"/>
        <v>432.31799999999998</v>
      </c>
      <c r="Q73" s="55"/>
    </row>
    <row r="74" spans="1:17" s="2" customFormat="1" ht="24.75" customHeight="1" x14ac:dyDescent="0.35">
      <c r="A74" s="39">
        <v>2019</v>
      </c>
      <c r="B74" s="27">
        <v>51.13</v>
      </c>
      <c r="C74" s="27">
        <f>3.024+0.696</f>
        <v>3.7199999999999998</v>
      </c>
      <c r="D74" s="27">
        <v>27.556000000000001</v>
      </c>
      <c r="E74" s="27">
        <v>2.94</v>
      </c>
      <c r="F74" s="27">
        <v>23.395</v>
      </c>
      <c r="G74" s="27">
        <v>38.277000000000001</v>
      </c>
      <c r="H74" s="27">
        <v>170.45599999999999</v>
      </c>
      <c r="I74" s="27">
        <f t="shared" si="11"/>
        <v>98.369000000000057</v>
      </c>
      <c r="J74" s="27">
        <v>415.84300000000002</v>
      </c>
      <c r="K74" s="27">
        <v>1.917</v>
      </c>
      <c r="L74" s="27">
        <v>0</v>
      </c>
      <c r="M74" s="28">
        <f t="shared" si="12"/>
        <v>417.76</v>
      </c>
      <c r="Q74" s="55"/>
    </row>
    <row r="75" spans="1:17" s="2" customFormat="1" ht="24.75" customHeight="1" x14ac:dyDescent="0.35">
      <c r="A75" s="39">
        <v>2020</v>
      </c>
      <c r="B75" s="27">
        <v>15.971</v>
      </c>
      <c r="C75" s="27">
        <f>2.712+0.781</f>
        <v>3.4930000000000003</v>
      </c>
      <c r="D75" s="27">
        <v>15.787000000000001</v>
      </c>
      <c r="E75" s="27">
        <v>2.633</v>
      </c>
      <c r="F75" s="27">
        <v>20.350999999999999</v>
      </c>
      <c r="G75" s="27">
        <v>24.67</v>
      </c>
      <c r="H75" s="27">
        <v>156.29599999999999</v>
      </c>
      <c r="I75" s="27">
        <f t="shared" ref="I75:I80" si="13">SUM(J75-B75-C75-D75-E75-F75-G75-H75)</f>
        <v>69.413000000000011</v>
      </c>
      <c r="J75" s="27">
        <v>308.61399999999998</v>
      </c>
      <c r="K75" s="27">
        <v>1.5309999999999999</v>
      </c>
      <c r="L75" s="27">
        <v>19.846</v>
      </c>
      <c r="M75" s="28">
        <f t="shared" si="12"/>
        <v>329.99099999999999</v>
      </c>
      <c r="Q75" s="55"/>
    </row>
    <row r="76" spans="1:17" s="2" customFormat="1" ht="24.75" customHeight="1" x14ac:dyDescent="0.35">
      <c r="A76" s="39">
        <v>2021</v>
      </c>
      <c r="B76" s="27">
        <v>25.971</v>
      </c>
      <c r="C76" s="27">
        <f>4.984</f>
        <v>4.984</v>
      </c>
      <c r="D76" s="27">
        <v>16.736999999999998</v>
      </c>
      <c r="E76" s="27">
        <v>2.7</v>
      </c>
      <c r="F76" s="27">
        <v>22.202000000000002</v>
      </c>
      <c r="G76" s="27">
        <v>25.018000000000001</v>
      </c>
      <c r="H76" s="27">
        <v>196.86099999999999</v>
      </c>
      <c r="I76" s="27">
        <f t="shared" si="13"/>
        <v>96.212999999999965</v>
      </c>
      <c r="J76" s="27">
        <v>390.68599999999998</v>
      </c>
      <c r="K76" s="27">
        <v>1.8420000000000001</v>
      </c>
      <c r="L76" s="27">
        <v>22.151</v>
      </c>
      <c r="M76" s="28">
        <f t="shared" si="12"/>
        <v>414.67899999999997</v>
      </c>
      <c r="Q76" s="55"/>
    </row>
    <row r="77" spans="1:17" s="2" customFormat="1" ht="24.75" customHeight="1" x14ac:dyDescent="0.35">
      <c r="A77" s="39">
        <v>2022</v>
      </c>
      <c r="B77" s="27">
        <v>23.224</v>
      </c>
      <c r="C77" s="27">
        <f>4.723+0.386</f>
        <v>5.109</v>
      </c>
      <c r="D77" s="27">
        <v>7.069</v>
      </c>
      <c r="E77" s="27">
        <v>2.964</v>
      </c>
      <c r="F77" s="27">
        <v>16.927</v>
      </c>
      <c r="G77" s="27">
        <v>32.078000000000003</v>
      </c>
      <c r="H77" s="27">
        <v>190.285</v>
      </c>
      <c r="I77" s="27">
        <f t="shared" si="13"/>
        <v>67.947999999999951</v>
      </c>
      <c r="J77" s="27">
        <v>345.60399999999998</v>
      </c>
      <c r="K77" s="27">
        <v>0.83499999999999996</v>
      </c>
      <c r="L77" s="27">
        <v>20.853000000000002</v>
      </c>
      <c r="M77" s="28">
        <f t="shared" si="12"/>
        <v>367.29199999999997</v>
      </c>
      <c r="Q77" s="55"/>
    </row>
    <row r="78" spans="1:17" s="2" customFormat="1" ht="24.75" customHeight="1" x14ac:dyDescent="0.35">
      <c r="A78" s="39">
        <v>2023</v>
      </c>
      <c r="B78" s="27">
        <v>1.4259999999999999</v>
      </c>
      <c r="C78" s="27">
        <f>5.191+0.6</f>
        <v>5.7909999999999995</v>
      </c>
      <c r="D78" s="27">
        <v>0.38900000000000001</v>
      </c>
      <c r="E78" s="27">
        <v>2.9540000000000002</v>
      </c>
      <c r="F78" s="27">
        <v>17.106999999999999</v>
      </c>
      <c r="G78" s="27">
        <v>42.027999999999999</v>
      </c>
      <c r="H78" s="27">
        <v>104.015</v>
      </c>
      <c r="I78" s="27">
        <f t="shared" si="13"/>
        <v>56.482000000000014</v>
      </c>
      <c r="J78" s="27">
        <v>230.19200000000001</v>
      </c>
      <c r="K78" s="27">
        <v>0.76800000000000002</v>
      </c>
      <c r="L78" s="27">
        <v>0</v>
      </c>
      <c r="M78" s="28">
        <f>SUM(J78:L78)</f>
        <v>230.96</v>
      </c>
      <c r="Q78" s="55"/>
    </row>
    <row r="79" spans="1:17" s="2" customFormat="1" ht="24.75" customHeight="1" x14ac:dyDescent="0.35">
      <c r="A79" s="39">
        <v>2024</v>
      </c>
      <c r="B79" s="27">
        <v>1.804</v>
      </c>
      <c r="C79" s="27">
        <f>3.817+0.361</f>
        <v>4.1779999999999999</v>
      </c>
      <c r="D79" s="27">
        <v>4.2999999999999997E-2</v>
      </c>
      <c r="E79" s="27">
        <v>2.298</v>
      </c>
      <c r="F79" s="27">
        <v>7.125</v>
      </c>
      <c r="G79" s="27">
        <v>20.751000000000001</v>
      </c>
      <c r="H79" s="27">
        <v>77.722999999999999</v>
      </c>
      <c r="I79" s="27">
        <f t="shared" si="13"/>
        <v>50.124999999999986</v>
      </c>
      <c r="J79" s="27">
        <v>164.047</v>
      </c>
      <c r="K79" s="27">
        <v>0.38300000000000001</v>
      </c>
      <c r="L79" s="27">
        <v>0</v>
      </c>
      <c r="M79" s="28">
        <f>SUM(J79:L79)</f>
        <v>164.43</v>
      </c>
      <c r="Q79" s="55"/>
    </row>
    <row r="80" spans="1:17" s="2" customFormat="1" ht="24.75" customHeight="1" x14ac:dyDescent="0.35">
      <c r="A80" s="39">
        <v>2025</v>
      </c>
      <c r="B80" s="27">
        <v>1.25</v>
      </c>
      <c r="C80" s="27">
        <f>2.283+0.191</f>
        <v>2.4739999999999998</v>
      </c>
      <c r="D80" s="27">
        <v>2.3E-2</v>
      </c>
      <c r="E80" s="27">
        <v>1.778</v>
      </c>
      <c r="F80" s="27">
        <v>8.4309999999999992</v>
      </c>
      <c r="G80" s="27">
        <v>29.702999999999999</v>
      </c>
      <c r="H80" s="27">
        <v>103.663</v>
      </c>
      <c r="I80" s="27">
        <f t="shared" si="13"/>
        <v>49.535000000000011</v>
      </c>
      <c r="J80" s="27">
        <v>196.857</v>
      </c>
      <c r="K80" s="27">
        <v>0.36199999999999999</v>
      </c>
      <c r="L80" s="27">
        <v>0</v>
      </c>
      <c r="M80" s="28">
        <f>SUM(J80:L80)</f>
        <v>197.21899999999999</v>
      </c>
      <c r="Q80" s="55"/>
    </row>
    <row r="81" spans="1:13" s="2" customFormat="1" ht="12.75" customHeight="1" x14ac:dyDescent="0.35">
      <c r="A81" s="4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10"/>
    </row>
    <row r="82" spans="1:13" ht="24.75" x14ac:dyDescent="0.35">
      <c r="A82" s="39"/>
      <c r="B82" s="26"/>
      <c r="C82" s="47"/>
      <c r="D82" s="26"/>
      <c r="E82" s="47"/>
      <c r="F82" s="26"/>
      <c r="G82" s="26"/>
      <c r="H82" s="26"/>
      <c r="I82" s="13"/>
      <c r="J82" s="47"/>
      <c r="K82" s="47"/>
      <c r="L82" s="26"/>
      <c r="M82" s="49"/>
    </row>
    <row r="83" spans="1:13" s="14" customFormat="1" ht="24.95" customHeight="1" x14ac:dyDescent="0.3">
      <c r="A83" s="35" t="s">
        <v>32</v>
      </c>
      <c r="B83" s="13"/>
      <c r="C83" s="13"/>
      <c r="D83" s="13"/>
      <c r="E83" s="13"/>
      <c r="F83" s="13"/>
      <c r="G83" s="13"/>
      <c r="H83" s="13"/>
      <c r="I83" s="13"/>
      <c r="J83" s="13"/>
      <c r="M83" s="36"/>
    </row>
    <row r="84" spans="1:13" s="14" customFormat="1" ht="24.95" customHeight="1" x14ac:dyDescent="0.3">
      <c r="A84" s="35" t="s">
        <v>33</v>
      </c>
      <c r="B84" s="13"/>
      <c r="C84" s="13"/>
      <c r="D84" s="13"/>
      <c r="E84" s="13"/>
      <c r="F84" s="13"/>
      <c r="G84" s="13"/>
      <c r="H84" s="13"/>
      <c r="I84" s="13"/>
      <c r="J84" s="13"/>
      <c r="M84" s="36"/>
    </row>
    <row r="85" spans="1:13" s="14" customFormat="1" ht="24.95" customHeight="1" x14ac:dyDescent="0.3">
      <c r="A85" s="35"/>
      <c r="B85" s="13"/>
      <c r="C85" s="13"/>
      <c r="D85" s="13"/>
      <c r="E85" s="13"/>
      <c r="F85" s="13"/>
      <c r="G85" s="13"/>
      <c r="H85" s="13"/>
      <c r="I85" s="13"/>
      <c r="J85" s="13"/>
      <c r="M85" s="36"/>
    </row>
    <row r="86" spans="1:13" s="14" customFormat="1" ht="24.95" customHeight="1" x14ac:dyDescent="0.35">
      <c r="A86" s="35"/>
      <c r="B86" s="13"/>
      <c r="C86" s="13"/>
      <c r="D86" s="13"/>
      <c r="E86" s="13"/>
      <c r="F86" s="13"/>
      <c r="G86" s="13"/>
      <c r="H86" s="13"/>
      <c r="I86" s="11"/>
      <c r="J86" s="13"/>
      <c r="M86" s="36"/>
    </row>
    <row r="87" spans="1:13" ht="24.75" x14ac:dyDescent="0.35">
      <c r="A87" s="38"/>
      <c r="B87"/>
      <c r="C87" s="11"/>
      <c r="D87"/>
      <c r="E87" s="11"/>
      <c r="F87"/>
      <c r="G87"/>
      <c r="H87"/>
      <c r="J87" s="11"/>
      <c r="K87" s="11"/>
      <c r="L87"/>
      <c r="M87" s="12"/>
    </row>
    <row r="88" spans="1:13" ht="13.5" thickBot="1" x14ac:dyDescent="0.25">
      <c r="A88" s="44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</row>
    <row r="89" spans="1:13" ht="19.5" x14ac:dyDescent="0.3">
      <c r="I89" s="13"/>
    </row>
    <row r="90" spans="1:13" s="14" customFormat="1" ht="24.9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</row>
    <row r="91" spans="1:13" s="14" customFormat="1" ht="24.9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</row>
    <row r="92" spans="1:13" s="14" customFormat="1" ht="24.9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</row>
    <row r="93" spans="1:13" s="14" customFormat="1" ht="24.9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</row>
    <row r="94" spans="1:13" s="14" customFormat="1" ht="24.9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</row>
    <row r="95" spans="1:13" s="14" customFormat="1" ht="50.25" customHeight="1" x14ac:dyDescent="0.3">
      <c r="B95" s="13"/>
      <c r="C95" s="13"/>
      <c r="D95" s="13"/>
      <c r="E95" s="13"/>
      <c r="F95" s="13"/>
      <c r="G95" s="13"/>
      <c r="H95" s="13"/>
      <c r="I95" s="3"/>
      <c r="J95" s="13"/>
    </row>
  </sheetData>
  <mergeCells count="2">
    <mergeCell ref="J1:M1"/>
    <mergeCell ref="B7:M7"/>
  </mergeCells>
  <phoneticPr fontId="0" type="noConversion"/>
  <pageMargins left="0.78740157480314965" right="0.19685039370078741" top="0.78740157480314965" bottom="0.39370078740157483" header="0.51181102362204722" footer="0.51181102362204722"/>
  <pageSetup paperSize="9" scale="32" orientation="portrait" horizontalDpi="4294967292" verticalDpi="4294967292" r:id="rId1"/>
  <headerFooter alignWithMargins="0">
    <oddFooter>&amp;L&amp;"Arial,Standard"&amp;16Übersichten/Zeitreihen/Internet/&amp;F&amp;R&amp;"Arial,Standard"&amp;16Statistik der Kohlenwirtschaft e.V., Bergheim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3776E-9C4C-4E94-9C08-E4292957FDA6}">
  <dimension ref="A1:M72"/>
  <sheetViews>
    <sheetView tabSelected="1" zoomScale="70" zoomScaleNormal="70" workbookViewId="0">
      <pane ySplit="1980" topLeftCell="A48" activePane="bottomLeft"/>
      <selection activeCell="A4" sqref="A4:XFD4"/>
      <selection pane="bottomLeft" activeCell="A60" sqref="A60"/>
    </sheetView>
  </sheetViews>
  <sheetFormatPr baseColWidth="10" defaultColWidth="11.42578125" defaultRowHeight="12.75" x14ac:dyDescent="0.2"/>
  <cols>
    <col min="1" max="1" width="14.7109375" customWidth="1"/>
    <col min="2" max="2" width="22.7109375" style="3" customWidth="1"/>
    <col min="3" max="3" width="23.5703125" style="3" bestFit="1" customWidth="1"/>
    <col min="4" max="6" width="22.7109375" style="3" customWidth="1"/>
    <col min="7" max="7" width="23.5703125" style="3" bestFit="1" customWidth="1"/>
    <col min="8" max="8" width="22.7109375" style="3" customWidth="1"/>
    <col min="9" max="9" width="23.5703125" style="3" bestFit="1" customWidth="1"/>
    <col min="10" max="13" width="22.7109375" style="3" customWidth="1"/>
  </cols>
  <sheetData>
    <row r="1" spans="1:13" ht="26.25" thickBot="1" x14ac:dyDescent="0.25">
      <c r="J1" s="64" t="s">
        <v>0</v>
      </c>
      <c r="K1" s="64"/>
      <c r="L1" s="64"/>
      <c r="M1" s="64"/>
    </row>
    <row r="2" spans="1:13" s="1" customFormat="1" ht="35.1" customHeight="1" x14ac:dyDescent="0.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13" s="26" customFormat="1" ht="24" thickBot="1" x14ac:dyDescent="0.4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13" s="6" customFormat="1" ht="27" x14ac:dyDescent="0.35">
      <c r="A4" s="18"/>
      <c r="B4" s="68" t="s">
        <v>35</v>
      </c>
      <c r="C4" s="69"/>
      <c r="D4" s="69"/>
      <c r="E4" s="69"/>
      <c r="F4" s="69"/>
      <c r="G4" s="69"/>
      <c r="H4" s="69"/>
      <c r="I4" s="69"/>
      <c r="J4" s="69"/>
      <c r="K4" s="70"/>
      <c r="L4" s="71" t="s">
        <v>36</v>
      </c>
      <c r="M4" s="70"/>
    </row>
    <row r="5" spans="1:13" s="6" customFormat="1" ht="22.5" customHeight="1" x14ac:dyDescent="0.35">
      <c r="A5" s="43"/>
      <c r="B5" s="7" t="s">
        <v>26</v>
      </c>
      <c r="C5" s="8"/>
      <c r="D5" s="7" t="s">
        <v>27</v>
      </c>
      <c r="E5" s="8"/>
      <c r="F5" s="7" t="s">
        <v>8</v>
      </c>
      <c r="G5" s="8"/>
      <c r="H5" s="72" t="s">
        <v>28</v>
      </c>
      <c r="I5" s="73"/>
      <c r="J5" s="72" t="s">
        <v>29</v>
      </c>
      <c r="K5" s="74"/>
      <c r="L5" s="75" t="s">
        <v>29</v>
      </c>
      <c r="M5" s="74"/>
    </row>
    <row r="6" spans="1:13" s="6" customFormat="1" ht="18" customHeight="1" x14ac:dyDescent="0.35">
      <c r="A6" s="48"/>
      <c r="B6" s="59"/>
      <c r="C6" s="26"/>
      <c r="D6" s="59"/>
      <c r="E6" s="26"/>
      <c r="F6" s="59"/>
      <c r="G6" s="26"/>
      <c r="H6" s="59"/>
      <c r="I6" s="60"/>
      <c r="J6" s="59"/>
      <c r="K6" s="61"/>
      <c r="L6" s="62"/>
      <c r="M6" s="63"/>
    </row>
    <row r="7" spans="1:13" ht="25.5" customHeight="1" x14ac:dyDescent="0.35">
      <c r="A7" s="39">
        <v>1976</v>
      </c>
      <c r="B7" s="59"/>
      <c r="C7" s="51">
        <v>0</v>
      </c>
      <c r="D7" s="59"/>
      <c r="E7" s="51">
        <v>0</v>
      </c>
      <c r="F7" s="59"/>
      <c r="G7" s="51">
        <v>0</v>
      </c>
      <c r="H7" s="59"/>
      <c r="I7" s="58" t="s">
        <v>30</v>
      </c>
      <c r="J7" s="54"/>
      <c r="K7" s="57" t="s">
        <v>30</v>
      </c>
      <c r="L7" s="62"/>
      <c r="M7" s="53">
        <v>3</v>
      </c>
    </row>
    <row r="8" spans="1:13" ht="24.75" x14ac:dyDescent="0.35">
      <c r="A8" s="39">
        <v>1977</v>
      </c>
      <c r="B8" s="59"/>
      <c r="C8" s="51">
        <v>0</v>
      </c>
      <c r="D8" s="59"/>
      <c r="E8" s="51">
        <v>0</v>
      </c>
      <c r="F8" s="59"/>
      <c r="G8" s="51">
        <v>0</v>
      </c>
      <c r="H8" s="59"/>
      <c r="I8" s="52">
        <f t="shared" ref="I8:I14" si="0">SUM(K8-C8)</f>
        <v>15</v>
      </c>
      <c r="J8" s="54"/>
      <c r="K8" s="56">
        <v>15</v>
      </c>
      <c r="L8" s="62"/>
      <c r="M8" s="53">
        <v>9</v>
      </c>
    </row>
    <row r="9" spans="1:13" ht="24.75" x14ac:dyDescent="0.35">
      <c r="A9" s="39">
        <v>1978</v>
      </c>
      <c r="B9" s="59"/>
      <c r="C9" s="51">
        <v>0</v>
      </c>
      <c r="D9" s="59"/>
      <c r="E9" s="51">
        <v>0</v>
      </c>
      <c r="F9" s="59"/>
      <c r="G9" s="51">
        <v>0</v>
      </c>
      <c r="H9" s="59"/>
      <c r="I9" s="52">
        <f t="shared" si="0"/>
        <v>55</v>
      </c>
      <c r="J9" s="54"/>
      <c r="K9" s="56">
        <v>55</v>
      </c>
      <c r="L9" s="62"/>
      <c r="M9" s="53">
        <v>26</v>
      </c>
    </row>
    <row r="10" spans="1:13" ht="24.75" x14ac:dyDescent="0.35">
      <c r="A10" s="39">
        <v>1979</v>
      </c>
      <c r="B10" s="59"/>
      <c r="C10" s="51">
        <v>8</v>
      </c>
      <c r="D10" s="59"/>
      <c r="E10" s="51">
        <v>0</v>
      </c>
      <c r="F10" s="59"/>
      <c r="G10" s="51">
        <v>0</v>
      </c>
      <c r="H10" s="59"/>
      <c r="I10" s="52">
        <f t="shared" si="0"/>
        <v>152</v>
      </c>
      <c r="J10" s="54"/>
      <c r="K10" s="56">
        <v>160</v>
      </c>
      <c r="L10" s="62"/>
      <c r="M10" s="53">
        <v>47</v>
      </c>
    </row>
    <row r="11" spans="1:13" ht="24.75" x14ac:dyDescent="0.35">
      <c r="A11" s="39">
        <v>1980</v>
      </c>
      <c r="B11" s="59"/>
      <c r="C11" s="51">
        <v>94</v>
      </c>
      <c r="D11" s="59"/>
      <c r="E11" s="51">
        <v>0</v>
      </c>
      <c r="F11" s="59"/>
      <c r="G11" s="51">
        <v>0</v>
      </c>
      <c r="H11" s="59"/>
      <c r="I11" s="52">
        <f t="shared" si="0"/>
        <v>155</v>
      </c>
      <c r="J11" s="54"/>
      <c r="K11" s="56">
        <v>249</v>
      </c>
      <c r="L11" s="62"/>
      <c r="M11" s="53">
        <v>27</v>
      </c>
    </row>
    <row r="12" spans="1:13" ht="24.75" x14ac:dyDescent="0.35">
      <c r="A12" s="39">
        <v>1981</v>
      </c>
      <c r="B12" s="59"/>
      <c r="C12" s="51">
        <v>92</v>
      </c>
      <c r="D12" s="59"/>
      <c r="E12" s="51">
        <v>0</v>
      </c>
      <c r="F12" s="59"/>
      <c r="G12" s="51">
        <v>0</v>
      </c>
      <c r="H12" s="59"/>
      <c r="I12" s="52">
        <f t="shared" si="0"/>
        <v>149</v>
      </c>
      <c r="J12" s="54"/>
      <c r="K12" s="56">
        <v>241</v>
      </c>
      <c r="L12" s="62"/>
      <c r="M12" s="53">
        <v>8</v>
      </c>
    </row>
    <row r="13" spans="1:13" ht="24.75" x14ac:dyDescent="0.35">
      <c r="A13" s="39">
        <v>1982</v>
      </c>
      <c r="B13" s="59"/>
      <c r="C13" s="51">
        <v>88</v>
      </c>
      <c r="D13" s="59"/>
      <c r="E13" s="51">
        <v>0</v>
      </c>
      <c r="F13" s="59"/>
      <c r="G13" s="51">
        <v>0</v>
      </c>
      <c r="H13" s="59"/>
      <c r="I13" s="52">
        <f t="shared" si="0"/>
        <v>121</v>
      </c>
      <c r="J13" s="54"/>
      <c r="K13" s="56">
        <v>209</v>
      </c>
      <c r="L13" s="62"/>
      <c r="M13" s="53">
        <v>9</v>
      </c>
    </row>
    <row r="14" spans="1:13" ht="24.75" x14ac:dyDescent="0.35">
      <c r="A14" s="39">
        <v>1983</v>
      </c>
      <c r="B14" s="59"/>
      <c r="C14" s="51">
        <v>114</v>
      </c>
      <c r="D14" s="59"/>
      <c r="E14" s="51">
        <v>1E-3</v>
      </c>
      <c r="F14" s="59"/>
      <c r="G14" s="51">
        <v>0</v>
      </c>
      <c r="H14" s="59"/>
      <c r="I14" s="52">
        <f t="shared" si="0"/>
        <v>89</v>
      </c>
      <c r="J14" s="54"/>
      <c r="K14" s="56">
        <v>203</v>
      </c>
      <c r="L14" s="62"/>
      <c r="M14" s="53">
        <v>1</v>
      </c>
    </row>
    <row r="15" spans="1:13" ht="24.75" x14ac:dyDescent="0.35">
      <c r="A15" s="39">
        <v>1984</v>
      </c>
      <c r="B15" s="59"/>
      <c r="C15" s="51">
        <v>205</v>
      </c>
      <c r="D15" s="59"/>
      <c r="E15" s="51">
        <v>1</v>
      </c>
      <c r="F15" s="59"/>
      <c r="G15" s="51">
        <v>0</v>
      </c>
      <c r="H15" s="59"/>
      <c r="I15" s="52">
        <v>91</v>
      </c>
      <c r="J15" s="54"/>
      <c r="K15" s="56">
        <v>297</v>
      </c>
      <c r="L15" s="62"/>
      <c r="M15" s="53">
        <v>4</v>
      </c>
    </row>
    <row r="16" spans="1:13" ht="24.75" x14ac:dyDescent="0.35">
      <c r="A16" s="39">
        <v>1985</v>
      </c>
      <c r="B16" s="59"/>
      <c r="C16" s="51">
        <v>272</v>
      </c>
      <c r="D16" s="59"/>
      <c r="E16" s="51">
        <v>56</v>
      </c>
      <c r="F16" s="59"/>
      <c r="G16" s="51">
        <v>0</v>
      </c>
      <c r="H16" s="59"/>
      <c r="I16" s="52">
        <v>120</v>
      </c>
      <c r="J16" s="54"/>
      <c r="K16" s="56">
        <v>448</v>
      </c>
      <c r="L16" s="62"/>
      <c r="M16" s="53">
        <v>29</v>
      </c>
    </row>
    <row r="17" spans="1:13" ht="24.75" x14ac:dyDescent="0.35">
      <c r="A17" s="39">
        <v>1986</v>
      </c>
      <c r="B17" s="59"/>
      <c r="C17" s="51">
        <v>256</v>
      </c>
      <c r="D17" s="59"/>
      <c r="E17" s="51">
        <v>44</v>
      </c>
      <c r="F17" s="59"/>
      <c r="G17" s="51">
        <v>0</v>
      </c>
      <c r="H17" s="59"/>
      <c r="I17" s="52">
        <v>147</v>
      </c>
      <c r="J17" s="54"/>
      <c r="K17" s="56">
        <v>447</v>
      </c>
      <c r="L17" s="62"/>
      <c r="M17" s="53">
        <v>9</v>
      </c>
    </row>
    <row r="18" spans="1:13" ht="24.75" x14ac:dyDescent="0.35">
      <c r="A18" s="39">
        <v>1987</v>
      </c>
      <c r="B18" s="59"/>
      <c r="C18" s="51">
        <v>258</v>
      </c>
      <c r="D18" s="59"/>
      <c r="E18" s="51">
        <v>40</v>
      </c>
      <c r="F18" s="59"/>
      <c r="G18" s="51">
        <v>0</v>
      </c>
      <c r="H18" s="59"/>
      <c r="I18" s="52">
        <v>127</v>
      </c>
      <c r="J18" s="54"/>
      <c r="K18" s="56">
        <v>425</v>
      </c>
      <c r="L18" s="62"/>
      <c r="M18" s="53">
        <v>15</v>
      </c>
    </row>
    <row r="19" spans="1:13" ht="24.75" x14ac:dyDescent="0.35">
      <c r="A19" s="39">
        <v>1988</v>
      </c>
      <c r="B19" s="59"/>
      <c r="C19" s="51">
        <v>226</v>
      </c>
      <c r="D19" s="59"/>
      <c r="E19" s="51">
        <v>20</v>
      </c>
      <c r="F19" s="59"/>
      <c r="G19" s="51">
        <v>0</v>
      </c>
      <c r="H19" s="59"/>
      <c r="I19" s="52">
        <v>115</v>
      </c>
      <c r="J19" s="54"/>
      <c r="K19" s="56">
        <v>361</v>
      </c>
      <c r="L19" s="62"/>
      <c r="M19" s="53">
        <v>9</v>
      </c>
    </row>
    <row r="20" spans="1:13" ht="24.75" x14ac:dyDescent="0.35">
      <c r="A20" s="39">
        <v>1989</v>
      </c>
      <c r="B20" s="59"/>
      <c r="C20" s="51">
        <v>269</v>
      </c>
      <c r="D20" s="59"/>
      <c r="E20" s="51">
        <v>21</v>
      </c>
      <c r="F20" s="59"/>
      <c r="G20" s="51">
        <v>0</v>
      </c>
      <c r="H20" s="59"/>
      <c r="I20" s="52">
        <v>116</v>
      </c>
      <c r="J20" s="54"/>
      <c r="K20" s="56">
        <v>406</v>
      </c>
      <c r="L20" s="62"/>
      <c r="M20" s="53">
        <v>13</v>
      </c>
    </row>
    <row r="21" spans="1:13" ht="24.95" customHeight="1" x14ac:dyDescent="0.35">
      <c r="A21" s="39">
        <v>1990</v>
      </c>
      <c r="B21" s="59"/>
      <c r="C21" s="51">
        <v>277</v>
      </c>
      <c r="D21" s="59"/>
      <c r="E21" s="51">
        <v>23</v>
      </c>
      <c r="F21" s="59"/>
      <c r="G21" s="51">
        <v>0</v>
      </c>
      <c r="H21" s="59"/>
      <c r="I21" s="52">
        <v>145</v>
      </c>
      <c r="J21" s="54"/>
      <c r="K21" s="56">
        <v>445</v>
      </c>
      <c r="L21" s="62"/>
      <c r="M21" s="53">
        <v>15</v>
      </c>
    </row>
    <row r="22" spans="1:13" ht="24.75" x14ac:dyDescent="0.35">
      <c r="A22" s="39"/>
      <c r="B22" s="59"/>
      <c r="C22" s="51"/>
      <c r="D22" s="59"/>
      <c r="E22" s="51"/>
      <c r="F22" s="59"/>
      <c r="G22" s="51"/>
      <c r="H22" s="59"/>
      <c r="I22" s="52"/>
      <c r="J22" s="54"/>
      <c r="K22" s="56"/>
      <c r="L22" s="62"/>
      <c r="M22" s="53"/>
    </row>
    <row r="23" spans="1:13" ht="24.75" x14ac:dyDescent="0.35">
      <c r="A23" s="39">
        <v>1991</v>
      </c>
      <c r="B23" s="59"/>
      <c r="C23" s="51">
        <v>277</v>
      </c>
      <c r="D23" s="59"/>
      <c r="E23" s="51">
        <v>23</v>
      </c>
      <c r="F23" s="59"/>
      <c r="G23" s="51">
        <v>0</v>
      </c>
      <c r="H23" s="59"/>
      <c r="I23" s="52">
        <v>133</v>
      </c>
      <c r="J23" s="54"/>
      <c r="K23" s="56">
        <v>433</v>
      </c>
      <c r="L23" s="62"/>
      <c r="M23" s="53">
        <v>11</v>
      </c>
    </row>
    <row r="24" spans="1:13" ht="24.95" customHeight="1" x14ac:dyDescent="0.35">
      <c r="A24" s="39">
        <v>1992</v>
      </c>
      <c r="B24" s="59"/>
      <c r="C24" s="51">
        <v>244</v>
      </c>
      <c r="D24" s="59"/>
      <c r="E24" s="51">
        <v>6</v>
      </c>
      <c r="F24" s="59"/>
      <c r="G24" s="51">
        <v>0</v>
      </c>
      <c r="H24" s="59"/>
      <c r="I24" s="52">
        <v>111</v>
      </c>
      <c r="J24" s="54"/>
      <c r="K24" s="56">
        <v>361</v>
      </c>
      <c r="L24" s="62"/>
      <c r="M24" s="53">
        <v>12</v>
      </c>
    </row>
    <row r="25" spans="1:13" ht="11.45" customHeight="1" x14ac:dyDescent="0.35">
      <c r="A25" s="39">
        <v>1993</v>
      </c>
      <c r="B25" s="59"/>
      <c r="C25" s="51">
        <v>226.322</v>
      </c>
      <c r="D25" s="59"/>
      <c r="E25" s="51">
        <v>0</v>
      </c>
      <c r="F25" s="59"/>
      <c r="G25" s="51">
        <v>0</v>
      </c>
      <c r="H25" s="59"/>
      <c r="I25" s="52">
        <v>85</v>
      </c>
      <c r="J25" s="54"/>
      <c r="K25" s="56">
        <v>311.48800000000006</v>
      </c>
      <c r="L25" s="62"/>
      <c r="M25" s="53">
        <v>9.0429999999999993</v>
      </c>
    </row>
    <row r="26" spans="1:13" ht="24.75" x14ac:dyDescent="0.35">
      <c r="A26" s="39">
        <v>1994</v>
      </c>
      <c r="B26" s="59"/>
      <c r="C26" s="51">
        <v>212.08</v>
      </c>
      <c r="D26" s="59"/>
      <c r="E26" s="51">
        <v>0</v>
      </c>
      <c r="F26" s="59"/>
      <c r="G26" s="51">
        <v>0</v>
      </c>
      <c r="H26" s="59"/>
      <c r="I26" s="52">
        <v>87</v>
      </c>
      <c r="J26" s="54"/>
      <c r="K26" s="56">
        <v>299.125</v>
      </c>
      <c r="L26" s="62"/>
      <c r="M26" s="53">
        <v>13.042999999999999</v>
      </c>
    </row>
    <row r="27" spans="1:13" ht="24.75" x14ac:dyDescent="0.35">
      <c r="A27" s="39">
        <v>1995</v>
      </c>
      <c r="B27" s="59"/>
      <c r="C27" s="51">
        <v>194.64099999999999</v>
      </c>
      <c r="D27" s="59"/>
      <c r="E27" s="51">
        <v>8</v>
      </c>
      <c r="F27" s="59"/>
      <c r="G27" s="51">
        <v>0</v>
      </c>
      <c r="H27" s="59"/>
      <c r="I27" s="52">
        <v>88</v>
      </c>
      <c r="J27" s="54"/>
      <c r="K27" s="56">
        <v>290.69299999999998</v>
      </c>
      <c r="L27" s="62"/>
      <c r="M27" s="53">
        <v>17.588999999999999</v>
      </c>
    </row>
    <row r="28" spans="1:13" ht="24.75" x14ac:dyDescent="0.35">
      <c r="A28" s="39">
        <v>1996</v>
      </c>
      <c r="B28" s="59"/>
      <c r="C28" s="51">
        <v>227.68100000000001</v>
      </c>
      <c r="D28" s="59"/>
      <c r="E28" s="51">
        <v>8</v>
      </c>
      <c r="F28" s="59"/>
      <c r="G28" s="51">
        <v>0</v>
      </c>
      <c r="H28" s="59"/>
      <c r="I28" s="52">
        <v>76</v>
      </c>
      <c r="J28" s="54"/>
      <c r="K28" s="56">
        <v>311.79600000000005</v>
      </c>
      <c r="L28" s="62"/>
      <c r="M28" s="53">
        <v>18.065000000000001</v>
      </c>
    </row>
    <row r="29" spans="1:13" ht="24.75" x14ac:dyDescent="0.35">
      <c r="A29" s="39">
        <v>1997</v>
      </c>
      <c r="B29" s="59"/>
      <c r="C29" s="51">
        <v>219.27199999999999</v>
      </c>
      <c r="D29" s="59"/>
      <c r="E29" s="51">
        <v>9</v>
      </c>
      <c r="F29" s="59"/>
      <c r="G29" s="51">
        <v>0</v>
      </c>
      <c r="H29" s="59"/>
      <c r="I29" s="52">
        <v>74</v>
      </c>
      <c r="J29" s="54"/>
      <c r="K29" s="56">
        <v>302.322</v>
      </c>
      <c r="L29" s="62"/>
      <c r="M29" s="53">
        <v>19.663</v>
      </c>
    </row>
    <row r="30" spans="1:13" ht="24.75" x14ac:dyDescent="0.35">
      <c r="A30" s="39">
        <v>1998</v>
      </c>
      <c r="B30" s="59"/>
      <c r="C30" s="51">
        <v>203.78100000000001</v>
      </c>
      <c r="D30" s="59"/>
      <c r="E30" s="51">
        <v>5</v>
      </c>
      <c r="F30" s="59"/>
      <c r="G30" s="51">
        <v>0</v>
      </c>
      <c r="H30" s="59"/>
      <c r="I30" s="52">
        <v>41</v>
      </c>
      <c r="J30" s="54"/>
      <c r="K30" s="56">
        <v>250.13400000000001</v>
      </c>
      <c r="L30" s="62"/>
      <c r="M30" s="53">
        <v>16.57</v>
      </c>
    </row>
    <row r="31" spans="1:13" ht="24.75" x14ac:dyDescent="0.35">
      <c r="A31" s="39">
        <v>1999</v>
      </c>
      <c r="B31" s="59"/>
      <c r="C31" s="51">
        <v>165.08799999999999</v>
      </c>
      <c r="D31" s="59"/>
      <c r="E31" s="51">
        <v>13</v>
      </c>
      <c r="F31" s="59"/>
      <c r="G31" s="51">
        <v>0</v>
      </c>
      <c r="H31" s="59"/>
      <c r="I31" s="52">
        <v>47</v>
      </c>
      <c r="J31" s="54"/>
      <c r="K31" s="56">
        <v>224.88499999999999</v>
      </c>
      <c r="L31" s="62"/>
      <c r="M31" s="53">
        <v>20.513000000000002</v>
      </c>
    </row>
    <row r="32" spans="1:13" ht="24.75" x14ac:dyDescent="0.35">
      <c r="A32" s="39">
        <v>2000</v>
      </c>
      <c r="B32" s="59"/>
      <c r="C32" s="51">
        <v>196.13399999999999</v>
      </c>
      <c r="D32" s="59"/>
      <c r="E32" s="51">
        <v>34</v>
      </c>
      <c r="F32" s="59"/>
      <c r="G32" s="51">
        <v>0</v>
      </c>
      <c r="H32" s="59"/>
      <c r="I32" s="52">
        <v>58</v>
      </c>
      <c r="J32" s="54"/>
      <c r="K32" s="56">
        <v>288.24599999999998</v>
      </c>
      <c r="L32" s="62"/>
      <c r="M32" s="53">
        <v>27.622</v>
      </c>
    </row>
    <row r="33" spans="1:13" ht="24.75" x14ac:dyDescent="0.35">
      <c r="A33" s="39">
        <v>2001</v>
      </c>
      <c r="B33" s="59"/>
      <c r="C33" s="51">
        <v>231.99299999999999</v>
      </c>
      <c r="D33" s="59"/>
      <c r="E33" s="51">
        <v>45</v>
      </c>
      <c r="F33" s="59"/>
      <c r="G33" s="51">
        <v>0</v>
      </c>
      <c r="H33" s="59"/>
      <c r="I33" s="52">
        <v>67</v>
      </c>
      <c r="J33" s="54"/>
      <c r="K33" s="56">
        <v>343.57299999999998</v>
      </c>
      <c r="L33" s="62"/>
      <c r="M33" s="53">
        <v>29.016999999999999</v>
      </c>
    </row>
    <row r="34" spans="1:13" ht="24.75" x14ac:dyDescent="0.35">
      <c r="A34" s="39">
        <v>2002</v>
      </c>
      <c r="B34" s="59"/>
      <c r="C34" s="51">
        <v>229.18100000000001</v>
      </c>
      <c r="D34" s="59"/>
      <c r="E34" s="51">
        <v>73</v>
      </c>
      <c r="F34" s="59"/>
      <c r="G34" s="51">
        <v>0</v>
      </c>
      <c r="H34" s="59"/>
      <c r="I34" s="52">
        <v>62</v>
      </c>
      <c r="J34" s="54"/>
      <c r="K34" s="56">
        <v>364.47900000000004</v>
      </c>
      <c r="L34" s="62"/>
      <c r="M34" s="53">
        <v>33</v>
      </c>
    </row>
    <row r="35" spans="1:13" ht="24.75" x14ac:dyDescent="0.35">
      <c r="A35" s="39">
        <v>2003</v>
      </c>
      <c r="B35" s="59"/>
      <c r="C35" s="51">
        <v>202.11</v>
      </c>
      <c r="D35" s="59"/>
      <c r="E35" s="51">
        <v>68</v>
      </c>
      <c r="F35" s="59"/>
      <c r="G35" s="51">
        <v>0</v>
      </c>
      <c r="H35" s="59"/>
      <c r="I35" s="52">
        <v>63</v>
      </c>
      <c r="J35" s="54"/>
      <c r="K35" s="56">
        <v>332.59100000000001</v>
      </c>
      <c r="L35" s="62"/>
      <c r="M35" s="53">
        <v>37.569000000000003</v>
      </c>
    </row>
    <row r="36" spans="1:13" ht="24.75" x14ac:dyDescent="0.35">
      <c r="A36" s="39">
        <v>2004</v>
      </c>
      <c r="B36" s="59"/>
      <c r="C36" s="51">
        <v>218</v>
      </c>
      <c r="D36" s="59"/>
      <c r="E36" s="51">
        <v>61</v>
      </c>
      <c r="F36" s="59"/>
      <c r="G36" s="51">
        <v>0</v>
      </c>
      <c r="H36" s="59"/>
      <c r="I36" s="52">
        <v>70</v>
      </c>
      <c r="J36" s="54"/>
      <c r="K36" s="56">
        <v>349</v>
      </c>
      <c r="L36" s="62"/>
      <c r="M36" s="53">
        <v>46</v>
      </c>
    </row>
    <row r="37" spans="1:13" ht="24.75" x14ac:dyDescent="0.35">
      <c r="A37" s="39">
        <v>2005</v>
      </c>
      <c r="B37" s="59"/>
      <c r="C37" s="51">
        <v>222.92</v>
      </c>
      <c r="D37" s="59"/>
      <c r="E37" s="51">
        <v>65</v>
      </c>
      <c r="F37" s="59"/>
      <c r="G37" s="51">
        <v>5</v>
      </c>
      <c r="H37" s="59"/>
      <c r="I37" s="52">
        <v>103</v>
      </c>
      <c r="J37" s="54"/>
      <c r="K37" s="56">
        <v>395.52</v>
      </c>
      <c r="L37" s="62"/>
      <c r="M37" s="53">
        <v>42.276000000000003</v>
      </c>
    </row>
    <row r="38" spans="1:13" ht="24.75" x14ac:dyDescent="0.35">
      <c r="A38" s="39">
        <v>2006</v>
      </c>
      <c r="B38" s="59"/>
      <c r="C38" s="51">
        <v>259.40800000000002</v>
      </c>
      <c r="D38" s="59"/>
      <c r="E38" s="51">
        <v>78</v>
      </c>
      <c r="F38" s="59"/>
      <c r="G38" s="51">
        <v>11</v>
      </c>
      <c r="H38" s="59"/>
      <c r="I38" s="52">
        <v>146</v>
      </c>
      <c r="J38" s="54"/>
      <c r="K38" s="56">
        <v>493.75900000000001</v>
      </c>
      <c r="L38" s="62"/>
      <c r="M38" s="53">
        <v>54.927</v>
      </c>
    </row>
    <row r="39" spans="1:13" ht="24.75" x14ac:dyDescent="0.35">
      <c r="A39" s="39">
        <v>2007</v>
      </c>
      <c r="B39" s="59"/>
      <c r="C39" s="51">
        <v>262.61900000000003</v>
      </c>
      <c r="D39" s="59"/>
      <c r="E39" s="51">
        <v>82</v>
      </c>
      <c r="F39" s="59"/>
      <c r="G39" s="51">
        <v>24</v>
      </c>
      <c r="H39" s="59"/>
      <c r="I39" s="52">
        <v>207</v>
      </c>
      <c r="J39" s="54"/>
      <c r="K39" s="56">
        <v>575.94299999999998</v>
      </c>
      <c r="L39" s="62"/>
      <c r="M39" s="53">
        <v>56.570999999999998</v>
      </c>
    </row>
    <row r="40" spans="1:13" ht="24.75" x14ac:dyDescent="0.35">
      <c r="A40" s="39">
        <v>2008</v>
      </c>
      <c r="B40" s="59"/>
      <c r="C40" s="51">
        <v>338.37599999999998</v>
      </c>
      <c r="D40" s="59"/>
      <c r="E40" s="51">
        <v>81</v>
      </c>
      <c r="F40" s="59"/>
      <c r="G40" s="51">
        <v>37</v>
      </c>
      <c r="H40" s="59"/>
      <c r="I40" s="52">
        <v>259</v>
      </c>
      <c r="J40" s="54"/>
      <c r="K40" s="56">
        <v>715</v>
      </c>
      <c r="L40" s="62"/>
      <c r="M40" s="53">
        <v>55.372</v>
      </c>
    </row>
    <row r="41" spans="1:13" ht="24.75" x14ac:dyDescent="0.35">
      <c r="A41" s="39">
        <v>2009</v>
      </c>
      <c r="B41" s="59"/>
      <c r="C41" s="51">
        <v>236.4</v>
      </c>
      <c r="D41" s="59"/>
      <c r="E41" s="51">
        <v>74</v>
      </c>
      <c r="F41" s="59"/>
      <c r="G41" s="51">
        <v>70</v>
      </c>
      <c r="H41" s="59"/>
      <c r="I41" s="52">
        <v>199</v>
      </c>
      <c r="J41" s="54"/>
      <c r="K41" s="56">
        <v>579</v>
      </c>
      <c r="L41" s="62"/>
      <c r="M41" s="53">
        <v>45.588999999999999</v>
      </c>
    </row>
    <row r="42" spans="1:13" ht="24.75" x14ac:dyDescent="0.35">
      <c r="A42" s="39">
        <v>2010</v>
      </c>
      <c r="B42" s="59"/>
      <c r="C42" s="51">
        <v>320</v>
      </c>
      <c r="D42" s="59"/>
      <c r="E42" s="51">
        <v>70</v>
      </c>
      <c r="F42" s="59"/>
      <c r="G42" s="51">
        <v>80</v>
      </c>
      <c r="H42" s="59"/>
      <c r="I42" s="52">
        <v>229</v>
      </c>
      <c r="J42" s="54"/>
      <c r="K42" s="56">
        <v>699</v>
      </c>
      <c r="L42" s="62"/>
      <c r="M42" s="53">
        <v>55</v>
      </c>
    </row>
    <row r="43" spans="1:13" ht="24.75" x14ac:dyDescent="0.35">
      <c r="A43" s="39">
        <v>2011</v>
      </c>
      <c r="B43" s="59"/>
      <c r="C43" s="51">
        <v>364</v>
      </c>
      <c r="D43" s="59"/>
      <c r="E43" s="51">
        <v>74</v>
      </c>
      <c r="F43" s="59"/>
      <c r="G43" s="51">
        <v>122</v>
      </c>
      <c r="H43" s="59"/>
      <c r="I43" s="52">
        <v>256</v>
      </c>
      <c r="J43" s="54"/>
      <c r="K43" s="56">
        <v>816</v>
      </c>
      <c r="L43" s="62"/>
      <c r="M43" s="53">
        <v>61</v>
      </c>
    </row>
    <row r="44" spans="1:13" ht="24.75" x14ac:dyDescent="0.35">
      <c r="A44" s="39">
        <v>2012</v>
      </c>
      <c r="B44" s="59"/>
      <c r="C44" s="51">
        <v>374</v>
      </c>
      <c r="D44" s="59"/>
      <c r="E44" s="51">
        <v>77</v>
      </c>
      <c r="F44" s="59"/>
      <c r="G44" s="51">
        <v>132</v>
      </c>
      <c r="H44" s="59"/>
      <c r="I44" s="52">
        <v>254</v>
      </c>
      <c r="J44" s="54"/>
      <c r="K44" s="56">
        <v>837</v>
      </c>
      <c r="L44" s="62"/>
      <c r="M44" s="53">
        <v>63</v>
      </c>
    </row>
    <row r="45" spans="1:13" ht="24.75" x14ac:dyDescent="0.35">
      <c r="A45" s="39">
        <v>2013</v>
      </c>
      <c r="B45" s="59"/>
      <c r="C45" s="51">
        <v>404.09399999999999</v>
      </c>
      <c r="D45" s="59"/>
      <c r="E45" s="51">
        <v>74.899000000000001</v>
      </c>
      <c r="F45" s="59"/>
      <c r="G45" s="51">
        <v>117.44799999999999</v>
      </c>
      <c r="H45" s="59"/>
      <c r="I45" s="52">
        <v>293.04000000000002</v>
      </c>
      <c r="J45" s="54"/>
      <c r="K45" s="56">
        <v>889.48099999999999</v>
      </c>
      <c r="L45" s="62"/>
      <c r="M45" s="53">
        <v>62</v>
      </c>
    </row>
    <row r="46" spans="1:13" ht="24.75" x14ac:dyDescent="0.35">
      <c r="A46" s="39">
        <v>2014</v>
      </c>
      <c r="B46" s="59"/>
      <c r="C46" s="51">
        <v>428.66300000000001</v>
      </c>
      <c r="D46" s="59"/>
      <c r="E46" s="51">
        <v>87.938999999999993</v>
      </c>
      <c r="F46" s="59"/>
      <c r="G46" s="51">
        <v>128.30099999999999</v>
      </c>
      <c r="H46" s="59"/>
      <c r="I46" s="52">
        <f t="shared" ref="I46:I51" si="1">SUM(K46-C46-E46-G46)</f>
        <v>388.00399999999996</v>
      </c>
      <c r="J46" s="54"/>
      <c r="K46" s="56">
        <v>1032.9069999999999</v>
      </c>
      <c r="L46" s="62"/>
      <c r="M46" s="53">
        <v>61</v>
      </c>
    </row>
    <row r="47" spans="1:13" ht="24.75" x14ac:dyDescent="0.35">
      <c r="A47" s="39">
        <v>2015</v>
      </c>
      <c r="B47" s="59"/>
      <c r="C47" s="51">
        <v>411.04500000000002</v>
      </c>
      <c r="D47" s="59"/>
      <c r="E47" s="51">
        <v>82.960999999999999</v>
      </c>
      <c r="F47" s="59"/>
      <c r="G47" s="51">
        <v>128.29</v>
      </c>
      <c r="H47" s="59"/>
      <c r="I47" s="52">
        <f t="shared" si="1"/>
        <v>359.88100000000009</v>
      </c>
      <c r="J47" s="54"/>
      <c r="K47" s="56">
        <v>982.17700000000002</v>
      </c>
      <c r="L47" s="62"/>
      <c r="M47" s="53">
        <v>68</v>
      </c>
    </row>
    <row r="48" spans="1:13" ht="24.75" x14ac:dyDescent="0.35">
      <c r="A48" s="39">
        <v>2016</v>
      </c>
      <c r="B48" s="59"/>
      <c r="C48" s="51">
        <v>348.72699999999998</v>
      </c>
      <c r="D48" s="59"/>
      <c r="E48" s="51">
        <v>70.741</v>
      </c>
      <c r="F48" s="59"/>
      <c r="G48" s="51">
        <v>144.66</v>
      </c>
      <c r="H48" s="59"/>
      <c r="I48" s="52">
        <f t="shared" si="1"/>
        <v>331.28700000000003</v>
      </c>
      <c r="J48" s="54"/>
      <c r="K48" s="56">
        <v>895.41499999999996</v>
      </c>
      <c r="L48" s="62"/>
      <c r="M48" s="53">
        <v>61.616</v>
      </c>
    </row>
    <row r="49" spans="1:13" ht="24.75" x14ac:dyDescent="0.35">
      <c r="A49" s="39">
        <v>2017</v>
      </c>
      <c r="B49" s="59"/>
      <c r="C49" s="51">
        <v>368.86399999999998</v>
      </c>
      <c r="D49" s="59"/>
      <c r="E49" s="51">
        <v>62.212000000000003</v>
      </c>
      <c r="F49" s="59"/>
      <c r="G49" s="51">
        <v>179.43</v>
      </c>
      <c r="H49" s="59"/>
      <c r="I49" s="52">
        <f t="shared" si="1"/>
        <v>330.43799999999993</v>
      </c>
      <c r="J49" s="54"/>
      <c r="K49" s="56">
        <v>940.94399999999996</v>
      </c>
      <c r="L49" s="62"/>
      <c r="M49" s="53">
        <v>59.072000000000003</v>
      </c>
    </row>
    <row r="50" spans="1:13" ht="24.75" x14ac:dyDescent="0.35">
      <c r="A50" s="39">
        <v>2018</v>
      </c>
      <c r="B50" s="59"/>
      <c r="C50" s="51">
        <v>383.78300000000002</v>
      </c>
      <c r="D50" s="59"/>
      <c r="E50" s="51">
        <v>70.126000000000005</v>
      </c>
      <c r="F50" s="59"/>
      <c r="G50" s="51">
        <v>205.20400000000001</v>
      </c>
      <c r="H50" s="59"/>
      <c r="I50" s="52">
        <f t="shared" si="1"/>
        <v>323.83300000000003</v>
      </c>
      <c r="J50" s="54"/>
      <c r="K50" s="56">
        <v>982.94600000000003</v>
      </c>
      <c r="L50" s="62"/>
      <c r="M50" s="53">
        <v>61.753999999999998</v>
      </c>
    </row>
    <row r="51" spans="1:13" ht="24.75" x14ac:dyDescent="0.35">
      <c r="A51" s="39">
        <v>2019</v>
      </c>
      <c r="B51" s="59"/>
      <c r="C51" s="51">
        <v>329.24900000000002</v>
      </c>
      <c r="D51" s="59"/>
      <c r="E51" s="51">
        <v>65.816000000000003</v>
      </c>
      <c r="F51" s="59"/>
      <c r="G51" s="51">
        <v>192.64099999999999</v>
      </c>
      <c r="H51" s="59"/>
      <c r="I51" s="52">
        <f t="shared" si="1"/>
        <v>262.03399999999999</v>
      </c>
      <c r="J51" s="54"/>
      <c r="K51" s="56">
        <v>849.74</v>
      </c>
      <c r="L51" s="62"/>
      <c r="M51" s="53">
        <v>50.518000000000001</v>
      </c>
    </row>
    <row r="52" spans="1:13" ht="24.75" x14ac:dyDescent="0.35">
      <c r="A52" s="39">
        <v>2020</v>
      </c>
      <c r="B52" s="59"/>
      <c r="C52" s="51">
        <v>232.28700000000001</v>
      </c>
      <c r="D52" s="59"/>
      <c r="E52" s="51">
        <v>54.267000000000003</v>
      </c>
      <c r="F52" s="59"/>
      <c r="G52" s="51">
        <v>169.67099999999999</v>
      </c>
      <c r="H52" s="59"/>
      <c r="I52" s="52">
        <f t="shared" ref="I52:I57" si="2">SUM(K52-C52-E52-G52)</f>
        <v>236.053</v>
      </c>
      <c r="J52" s="54"/>
      <c r="K52" s="56">
        <v>692.27800000000002</v>
      </c>
      <c r="L52" s="62"/>
      <c r="M52" s="53">
        <v>44.523000000000003</v>
      </c>
    </row>
    <row r="53" spans="1:13" ht="24.75" x14ac:dyDescent="0.35">
      <c r="A53" s="39">
        <v>2021</v>
      </c>
      <c r="B53" s="59"/>
      <c r="C53" s="51">
        <v>267.904</v>
      </c>
      <c r="D53" s="59"/>
      <c r="E53" s="51">
        <v>50.77</v>
      </c>
      <c r="F53" s="59"/>
      <c r="G53" s="51">
        <v>191.602</v>
      </c>
      <c r="H53" s="59"/>
      <c r="I53" s="52">
        <f t="shared" si="2"/>
        <v>250.79000000000005</v>
      </c>
      <c r="J53" s="54"/>
      <c r="K53" s="56">
        <v>761.06600000000003</v>
      </c>
      <c r="L53" s="62"/>
      <c r="M53" s="53">
        <v>52.85</v>
      </c>
    </row>
    <row r="54" spans="1:13" ht="24.75" x14ac:dyDescent="0.35">
      <c r="A54" s="39">
        <v>2022</v>
      </c>
      <c r="B54" s="59"/>
      <c r="C54" s="51">
        <v>240.512</v>
      </c>
      <c r="D54" s="59"/>
      <c r="E54" s="51">
        <v>60.594000000000001</v>
      </c>
      <c r="F54" s="59"/>
      <c r="G54" s="51">
        <v>216.84</v>
      </c>
      <c r="H54" s="59"/>
      <c r="I54" s="52">
        <f t="shared" si="2"/>
        <v>280.44499999999994</v>
      </c>
      <c r="J54" s="54"/>
      <c r="K54" s="56">
        <v>798.39099999999996</v>
      </c>
      <c r="L54" s="62"/>
      <c r="M54" s="53">
        <v>51.280999999999999</v>
      </c>
    </row>
    <row r="55" spans="1:13" ht="24.75" x14ac:dyDescent="0.35">
      <c r="A55" s="39">
        <v>2023</v>
      </c>
      <c r="B55" s="59"/>
      <c r="C55" s="51">
        <v>201.88499999999999</v>
      </c>
      <c r="D55" s="59"/>
      <c r="E55" s="51">
        <v>44.25</v>
      </c>
      <c r="F55" s="59"/>
      <c r="G55" s="51">
        <v>233.97900000000001</v>
      </c>
      <c r="H55" s="59"/>
      <c r="I55" s="52">
        <f t="shared" si="2"/>
        <v>247.81800000000001</v>
      </c>
      <c r="J55" s="54"/>
      <c r="K55" s="56">
        <v>727.93200000000002</v>
      </c>
      <c r="L55" s="62"/>
      <c r="M55" s="53">
        <v>43.598999999999997</v>
      </c>
    </row>
    <row r="56" spans="1:13" ht="24.75" x14ac:dyDescent="0.35">
      <c r="A56" s="39">
        <v>2024</v>
      </c>
      <c r="B56" s="59"/>
      <c r="C56" s="51">
        <v>152.88300000000001</v>
      </c>
      <c r="D56" s="59"/>
      <c r="E56" s="51">
        <v>28.196000000000002</v>
      </c>
      <c r="F56" s="59"/>
      <c r="G56" s="51">
        <v>261.673</v>
      </c>
      <c r="H56" s="59"/>
      <c r="I56" s="52">
        <f t="shared" si="2"/>
        <v>222.03199999999993</v>
      </c>
      <c r="J56" s="54"/>
      <c r="K56" s="56">
        <v>664.78399999999999</v>
      </c>
      <c r="L56" s="62"/>
      <c r="M56" s="53">
        <v>49.156999999999996</v>
      </c>
    </row>
    <row r="57" spans="1:13" ht="24.75" x14ac:dyDescent="0.35">
      <c r="A57" s="39">
        <v>2025</v>
      </c>
      <c r="B57" s="59"/>
      <c r="C57" s="51">
        <v>125.017</v>
      </c>
      <c r="D57" s="59"/>
      <c r="E57" s="51">
        <v>27.466000000000001</v>
      </c>
      <c r="F57" s="59"/>
      <c r="G57" s="51">
        <v>227.35499999999999</v>
      </c>
      <c r="H57" s="59"/>
      <c r="I57" s="52">
        <f t="shared" si="2"/>
        <v>214.04899999999995</v>
      </c>
      <c r="J57" s="54"/>
      <c r="K57" s="56">
        <v>593.88699999999994</v>
      </c>
      <c r="L57" s="62"/>
      <c r="M57" s="53">
        <v>50.875999999999998</v>
      </c>
    </row>
    <row r="58" spans="1:13" ht="24.75" x14ac:dyDescent="0.35">
      <c r="A58" s="39"/>
      <c r="B58" s="26"/>
      <c r="C58" s="47"/>
      <c r="D58" s="26"/>
      <c r="E58" s="47"/>
      <c r="F58" s="26"/>
      <c r="G58" s="26"/>
      <c r="H58" s="26"/>
      <c r="I58" s="13"/>
      <c r="J58" s="47"/>
      <c r="K58" s="47"/>
      <c r="L58" s="26"/>
      <c r="M58" s="49"/>
    </row>
    <row r="59" spans="1:13" ht="19.5" x14ac:dyDescent="0.3">
      <c r="A59" s="35" t="s">
        <v>37</v>
      </c>
      <c r="B59" s="13"/>
      <c r="C59" s="13"/>
      <c r="D59" s="13"/>
      <c r="E59" s="13"/>
      <c r="F59" s="13"/>
      <c r="G59" s="13"/>
      <c r="H59" s="13"/>
      <c r="I59" s="13"/>
      <c r="J59" s="13"/>
      <c r="K59" s="14"/>
      <c r="L59" s="14"/>
      <c r="M59" s="36"/>
    </row>
    <row r="60" spans="1:13" s="14" customFormat="1" ht="24.95" customHeight="1" x14ac:dyDescent="0.35">
      <c r="A60" s="35" t="s">
        <v>38</v>
      </c>
      <c r="B60" s="13"/>
      <c r="C60" s="13"/>
      <c r="D60" s="13"/>
      <c r="E60" s="13"/>
      <c r="F60" s="13"/>
      <c r="G60" s="13"/>
      <c r="H60" s="13"/>
      <c r="I60" s="11"/>
      <c r="J60" s="13"/>
      <c r="M60" s="36"/>
    </row>
    <row r="61" spans="1:13" s="14" customFormat="1" ht="24.95" customHeight="1" x14ac:dyDescent="0.35">
      <c r="A61" s="38"/>
      <c r="B61"/>
      <c r="C61" s="11"/>
      <c r="D61"/>
      <c r="E61" s="11"/>
      <c r="F61"/>
      <c r="G61"/>
      <c r="H61"/>
      <c r="I61" s="3"/>
      <c r="J61" s="11"/>
      <c r="K61" s="11"/>
      <c r="L61"/>
      <c r="M61" s="12"/>
    </row>
    <row r="62" spans="1:13" s="14" customFormat="1" ht="24.95" customHeight="1" thickBot="1" x14ac:dyDescent="0.35">
      <c r="A62" s="44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6"/>
    </row>
    <row r="63" spans="1:13" s="14" customFormat="1" ht="24.95" customHeight="1" x14ac:dyDescent="0.3">
      <c r="A63"/>
      <c r="B63" s="3"/>
      <c r="C63" s="3"/>
      <c r="D63" s="3"/>
      <c r="E63" s="3"/>
      <c r="F63" s="3"/>
      <c r="G63" s="3"/>
      <c r="H63" s="3"/>
      <c r="I63" s="13"/>
      <c r="J63" s="3"/>
      <c r="K63" s="3"/>
      <c r="L63" s="3"/>
      <c r="M63" s="3"/>
    </row>
    <row r="64" spans="1:13" ht="19.5" x14ac:dyDescent="0.3">
      <c r="A64" s="14"/>
      <c r="B64" s="13"/>
      <c r="C64" s="13"/>
      <c r="D64" s="13"/>
      <c r="E64" s="13"/>
      <c r="F64" s="13"/>
      <c r="G64" s="13"/>
      <c r="H64" s="13"/>
      <c r="I64" s="13"/>
      <c r="J64" s="13"/>
      <c r="K64" s="14"/>
      <c r="L64" s="14"/>
      <c r="M64" s="14"/>
    </row>
    <row r="65" spans="1:13" ht="19.5" x14ac:dyDescent="0.3">
      <c r="A65" s="14"/>
      <c r="B65" s="13"/>
      <c r="C65" s="13"/>
      <c r="D65" s="13"/>
      <c r="E65" s="13"/>
      <c r="F65" s="13"/>
      <c r="G65" s="13"/>
      <c r="H65" s="13"/>
      <c r="I65" s="13"/>
      <c r="J65" s="13"/>
      <c r="K65" s="14"/>
      <c r="L65" s="14"/>
      <c r="M65" s="14"/>
    </row>
    <row r="66" spans="1:13" ht="19.5" x14ac:dyDescent="0.3">
      <c r="A66" s="14"/>
      <c r="B66" s="13"/>
      <c r="C66" s="13"/>
      <c r="D66" s="13"/>
      <c r="E66" s="13"/>
      <c r="F66" s="13"/>
      <c r="G66" s="13"/>
      <c r="H66" s="13"/>
      <c r="I66" s="13"/>
      <c r="J66" s="13"/>
      <c r="K66" s="14"/>
      <c r="L66" s="14"/>
      <c r="M66" s="14"/>
    </row>
    <row r="67" spans="1:13" s="14" customFormat="1" ht="24.9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</row>
    <row r="68" spans="1:13" s="14" customFormat="1" ht="24.9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</row>
    <row r="69" spans="1:13" s="14" customFormat="1" ht="24.95" customHeight="1" x14ac:dyDescent="0.3">
      <c r="B69" s="13"/>
      <c r="C69" s="13"/>
      <c r="D69" s="13"/>
      <c r="E69" s="13"/>
      <c r="F69" s="13"/>
      <c r="G69" s="13"/>
      <c r="H69" s="13"/>
      <c r="I69" s="3"/>
      <c r="J69" s="13"/>
    </row>
    <row r="70" spans="1:13" s="14" customFormat="1" ht="24.95" customHeight="1" x14ac:dyDescent="0.3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s="14" customFormat="1" ht="24.95" customHeight="1" x14ac:dyDescent="0.3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s="14" customFormat="1" ht="50.25" customHeight="1" x14ac:dyDescent="0.3">
      <c r="A7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mergeCells count="6">
    <mergeCell ref="J1:M1"/>
    <mergeCell ref="B4:K4"/>
    <mergeCell ref="L4:M4"/>
    <mergeCell ref="H5:I5"/>
    <mergeCell ref="J5:K5"/>
    <mergeCell ref="L5:M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Briketts</vt:lpstr>
      <vt:lpstr>Staub, Koks</vt:lpstr>
      <vt:lpstr>Briketts!Druckbereich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DEBRIV</dc:creator>
  <cp:keywords/>
  <dc:description/>
  <cp:lastModifiedBy>Cassiani  Saritzoglou</cp:lastModifiedBy>
  <cp:revision/>
  <dcterms:created xsi:type="dcterms:W3CDTF">2006-04-03T06:40:43Z</dcterms:created>
  <dcterms:modified xsi:type="dcterms:W3CDTF">2026-03-19T10:25:14Z</dcterms:modified>
  <cp:category/>
  <cp:contentStatus/>
</cp:coreProperties>
</file>