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/>
  <mc:AlternateContent xmlns:mc="http://schemas.openxmlformats.org/markup-compatibility/2006">
    <mc:Choice Requires="x15">
      <x15ac:absPath xmlns:x15ac="http://schemas.microsoft.com/office/spreadsheetml/2010/11/ac" url="https://debrivev-my.sharepoint.com/personal/cassiani_saritzoglou_braunkohle_de/Documents/Statistik Datenbank/2025/Output/Produktionszahlen - kurz/"/>
    </mc:Choice>
  </mc:AlternateContent>
  <xr:revisionPtr revIDLastSave="353" documentId="8_{20AD99E9-5E5D-4D67-84EE-5CD45E18791B}" xr6:coauthVersionLast="47" xr6:coauthVersionMax="47" xr10:uidLastSave="{5343DAB7-D8E3-4920-9D35-633A37C40A2F}"/>
  <bookViews>
    <workbookView xWindow="2730" yWindow="1740" windowWidth="11550" windowHeight="14460" xr2:uid="{00000000-000D-0000-FFFF-FFFF00000000}"/>
  </bookViews>
  <sheets>
    <sheet name="Produktionszahlen" sheetId="1" r:id="rId1"/>
  </sheets>
  <externalReferences>
    <externalReference r:id="rId2"/>
    <externalReference r:id="rId3"/>
    <externalReference r:id="rId4"/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H26" i="1" l="1"/>
  <c r="I23" i="1"/>
  <c r="I22" i="1"/>
  <c r="I21" i="1"/>
  <c r="I18" i="1"/>
  <c r="I17" i="1"/>
  <c r="I16" i="1"/>
  <c r="I13" i="1"/>
  <c r="I12" i="1"/>
  <c r="I11" i="1"/>
  <c r="E13" i="1"/>
  <c r="E14" i="1" s="1"/>
  <c r="E23" i="1"/>
  <c r="E22" i="1"/>
  <c r="E21" i="1"/>
  <c r="E18" i="1"/>
  <c r="E17" i="1"/>
  <c r="E16" i="1"/>
  <c r="E12" i="1"/>
  <c r="E11" i="1"/>
  <c r="E28" i="1"/>
  <c r="E19" i="1"/>
  <c r="I28" i="1"/>
  <c r="H28" i="1"/>
  <c r="H23" i="1"/>
  <c r="H22" i="1"/>
  <c r="H21" i="1"/>
  <c r="H18" i="1"/>
  <c r="H17" i="1"/>
  <c r="H16" i="1"/>
  <c r="H13" i="1"/>
  <c r="H12" i="1"/>
  <c r="H11" i="1"/>
  <c r="D28" i="1"/>
  <c r="D23" i="1"/>
  <c r="D22" i="1"/>
  <c r="D21" i="1"/>
  <c r="D18" i="1"/>
  <c r="D17" i="1"/>
  <c r="D16" i="1"/>
  <c r="D13" i="1"/>
  <c r="D12" i="1"/>
  <c r="D11" i="1"/>
  <c r="E24" i="1" l="1"/>
  <c r="I24" i="1"/>
  <c r="H24" i="1"/>
  <c r="D24" i="1"/>
  <c r="I19" i="1"/>
  <c r="H19" i="1"/>
  <c r="D19" i="1"/>
  <c r="J23" i="1"/>
  <c r="K23" i="1" s="1"/>
  <c r="J22" i="1"/>
  <c r="K22" i="1" s="1"/>
  <c r="J21" i="1"/>
  <c r="K21" i="1" s="1"/>
  <c r="F23" i="1"/>
  <c r="G23" i="1" s="1"/>
  <c r="F22" i="1"/>
  <c r="G22" i="1" s="1"/>
  <c r="F21" i="1"/>
  <c r="G21" i="1" s="1"/>
  <c r="J18" i="1"/>
  <c r="K18" i="1" s="1"/>
  <c r="J17" i="1"/>
  <c r="K17" i="1" s="1"/>
  <c r="J16" i="1"/>
  <c r="K16" i="1" s="1"/>
  <c r="F18" i="1"/>
  <c r="G18" i="1" s="1"/>
  <c r="F17" i="1"/>
  <c r="G17" i="1" s="1"/>
  <c r="F16" i="1"/>
  <c r="G16" i="1" s="1"/>
  <c r="J13" i="1"/>
  <c r="K13" i="1" s="1"/>
  <c r="J12" i="1"/>
  <c r="K12" i="1" s="1"/>
  <c r="J11" i="1"/>
  <c r="K11" i="1" s="1"/>
  <c r="I14" i="1"/>
  <c r="H14" i="1"/>
  <c r="D14" i="1"/>
  <c r="F13" i="1"/>
  <c r="G13" i="1" s="1"/>
  <c r="F12" i="1"/>
  <c r="G12" i="1" s="1"/>
  <c r="F11" i="1"/>
  <c r="G11" i="1" s="1"/>
  <c r="J14" i="1" l="1"/>
  <c r="K14" i="1" s="1"/>
  <c r="J28" i="1"/>
  <c r="K28" i="1" s="1"/>
  <c r="F28" i="1"/>
  <c r="G28" i="1" s="1"/>
  <c r="F24" i="1"/>
  <c r="G24" i="1" s="1"/>
  <c r="J24" i="1"/>
  <c r="K24" i="1" s="1"/>
  <c r="J19" i="1"/>
  <c r="K19" i="1" s="1"/>
  <c r="F19" i="1"/>
  <c r="G19" i="1" s="1"/>
  <c r="F14" i="1"/>
  <c r="G14" i="1" s="1"/>
  <c r="H8" i="1"/>
  <c r="I8" i="1"/>
  <c r="A1" i="1"/>
  <c r="E26" i="1" l="1"/>
  <c r="F26" i="1" s="1"/>
  <c r="G26" i="1" s="1"/>
  <c r="I26" i="1"/>
  <c r="J26" i="1" s="1"/>
  <c r="K26" i="1" s="1"/>
</calcChain>
</file>

<file path=xl/sharedStrings.xml><?xml version="1.0" encoding="utf-8"?>
<sst xmlns="http://schemas.openxmlformats.org/spreadsheetml/2006/main" count="31" uniqueCount="19">
  <si>
    <t>Statistik der Kohlenwirtschaft e.V.</t>
  </si>
  <si>
    <t>Produktionszahlen des Braunkohlenbergbaus in Deutschland</t>
  </si>
  <si>
    <t>Berichtsmonat: Januar</t>
  </si>
  <si>
    <t>Berichtsmonat</t>
  </si>
  <si>
    <t>Januar - Berichtsmonat</t>
  </si>
  <si>
    <t>Veränderung zu
Vorjahresmonat</t>
  </si>
  <si>
    <t>Veränderung zu
Vorjahreszeitraum</t>
  </si>
  <si>
    <t>absolut</t>
  </si>
  <si>
    <t>%</t>
  </si>
  <si>
    <t>Abraumbewegung 1.000 m³</t>
  </si>
  <si>
    <t>Rheinland</t>
  </si>
  <si>
    <t>Lausitz</t>
  </si>
  <si>
    <t>Mitteldeutschland</t>
  </si>
  <si>
    <t>Insgesamt</t>
  </si>
  <si>
    <t>Förderung 1.000 t</t>
  </si>
  <si>
    <t>Braunkohlenlieferungen an Kraftwerke d. allgem. Versorgung 1.000 t 1)</t>
  </si>
  <si>
    <t>Veredlungsprodukte  1.000 t</t>
  </si>
  <si>
    <t>Stromerzeugung Grubenkraftwerke MWh</t>
  </si>
  <si>
    <t>1) einschl. öffentl. Heizkraftwerke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</si>
</sst>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"/>
    <numFmt numFmtId="165" formatCode="\ \ &quot;+&quot;* #,##0.0\ \ \ ;\ \ &quot;-&quot;* #,##0.0\ \ \ ;&quot;-&quot;\ \ \ "/>
    <numFmt numFmtId="166" formatCode="#,##0,"/>
  </numFmts>
  <fonts count="8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6" fontId="5" fillId="0" borderId="11" xfId="0" applyNumberFormat="1" applyFont="1" applyBorder="1" applyAlignment="1">
      <alignment horizontal="right" vertical="center"/>
    </xf>
    <xf numFmtId="165" fontId="5" fillId="0" borderId="1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166" fontId="7" fillId="0" borderId="11" xfId="0" applyNumberFormat="1" applyFont="1" applyBorder="1" applyAlignment="1">
      <alignment horizontal="right" vertical="center"/>
    </xf>
    <xf numFmtId="1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brivev-my.sharepoint.com/personal/cassiani_saritzoglou_braunkohle_de/Documents/Statistik%20Datenbank/2025/Output/BSt4/01_BSt4.xlsx" TargetMode="External"/><Relationship Id="rId1" Type="http://schemas.openxmlformats.org/officeDocument/2006/relationships/externalLinkPath" Target="/personal/cassiani_saritzoglou_braunkohle_de/Documents/Statistik%20Datenbank/2025/Output/BSt4/01_BSt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itzoglou\OneDrive%20-%20Deutscher%20Braunkohlen-Industrie-Verein%20e.V\Statistik%20Datenbank\2024\Output\BSt4\01_BSt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brivev-my.sharepoint.com/personal/cassiani_saritzoglou_braunkohle_de/Documents/Statistik%20Datenbank/2024/Output/BSt4/01_BSt4.xlsx" TargetMode="External"/><Relationship Id="rId1" Type="http://schemas.openxmlformats.org/officeDocument/2006/relationships/externalLinkPath" Target="/personal/cassiani_saritzoglou_braunkohle_de/Documents/Statistik%20Datenbank/2024/Output/BSt4/01_BSt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brivev-my.sharepoint.com/personal/cassiani_saritzoglou_braunkohle_de/Documents/Statistik%20Datenbank/2025/Output/Produktionszahlen%20-%20lang/01_Produktionszahlen_lang.xlsx" TargetMode="External"/><Relationship Id="rId1" Type="http://schemas.openxmlformats.org/officeDocument/2006/relationships/externalLinkPath" Target="/personal/cassiani_saritzoglou_braunkohle_de/Documents/Statistik%20Datenbank/2025/Output/Produktionszahlen%20-%20lang/01_Produktionszahlen_l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lIAx23ltE2zpSHsgOtnrEk98Fril6NOt67LfTN9ZN9wZYFyqz0jQamadCaigsYY" itemId="01AXSXWNSQG63QBSKRQRCLHC6UX42UPSKR">
      <xxl21:absoluteUrl r:id="rId2"/>
    </xxl21:alternateUrls>
    <sheetNames>
      <sheetName val="BSt4 - Rohkohle"/>
      <sheetName val="BSt4 - Brikett"/>
      <sheetName val="BSt4 - Staub"/>
      <sheetName val="BSt4 - Wirbelschichtkohle"/>
      <sheetName val="BSt4 - Koks"/>
      <sheetName val="BSt4 - Xylit"/>
    </sheetNames>
    <sheetDataSet>
      <sheetData sheetId="0">
        <row r="7">
          <cell r="E7">
            <v>3181613.73</v>
          </cell>
          <cell r="G7">
            <v>3866934</v>
          </cell>
          <cell r="J7">
            <v>1240608.82</v>
          </cell>
        </row>
        <row r="10">
          <cell r="E10">
            <v>2727804.4419999998</v>
          </cell>
          <cell r="G10">
            <v>3682452</v>
          </cell>
          <cell r="J10">
            <v>1288553.3</v>
          </cell>
        </row>
        <row r="45">
          <cell r="E45">
            <v>16049313</v>
          </cell>
          <cell r="G45">
            <v>17604152</v>
          </cell>
          <cell r="J45">
            <v>3125293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t4 - Rohkohle"/>
      <sheetName val="BSt4 - Brikett"/>
      <sheetName val="BSt4 - Staub"/>
      <sheetName val="BSt4 - Wirbelschichtkohle"/>
      <sheetName val="BSt4 - Koks"/>
      <sheetName val="BSt4 - Xylit"/>
    </sheetNames>
    <sheetDataSet>
      <sheetData sheetId="0">
        <row r="7">
          <cell r="E7">
            <v>3886212.2719999999</v>
          </cell>
          <cell r="G7">
            <v>3766734</v>
          </cell>
          <cell r="J7">
            <v>883733</v>
          </cell>
        </row>
        <row r="10">
          <cell r="E10">
            <v>3364176.4219999998</v>
          </cell>
          <cell r="G10">
            <v>3539445</v>
          </cell>
          <cell r="J10">
            <v>872631.95</v>
          </cell>
        </row>
        <row r="45">
          <cell r="E45">
            <v>15980175</v>
          </cell>
          <cell r="G45">
            <v>22619570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lIAx23ltE2zpSHsgOtnrEk98Fril6NOt67LfTN9ZN9wZYFyqz0jQamadCaigsYY" itemId="01AXSXWNV2UZOPGCD7X5GIHG3ULURM4KEQ">
      <xxl21:absoluteUrl r:id="rId2"/>
    </xxl21:alternateUrls>
    <sheetNames>
      <sheetName val="BSt4 - Rohkohle"/>
      <sheetName val="BSt4 - Brikett"/>
      <sheetName val="BSt4 - Staub"/>
      <sheetName val="BSt4 - Wirbelschichtkohle"/>
      <sheetName val="BSt4 - Koks"/>
      <sheetName val="BSt4 - Xylit"/>
      <sheetName val="BSt4_Rohkohle"/>
      <sheetName val="BSt4_Brikett"/>
      <sheetName val="BSt4_Staub"/>
      <sheetName val="BSt4_Wirbelschichtkohle"/>
      <sheetName val="BSt4_Koks"/>
    </sheetNames>
    <sheetDataSet>
      <sheetData sheetId="0">
        <row r="7">
          <cell r="E7">
            <v>3886212.2719999999</v>
          </cell>
          <cell r="G7">
            <v>3766734</v>
          </cell>
          <cell r="J7">
            <v>883733</v>
          </cell>
        </row>
        <row r="10">
          <cell r="E10">
            <v>3364176.4219999998</v>
          </cell>
          <cell r="G10">
            <v>3539445</v>
          </cell>
          <cell r="J10">
            <v>872631.95</v>
          </cell>
        </row>
        <row r="45">
          <cell r="E45">
            <v>15980175</v>
          </cell>
          <cell r="G45">
            <v>22619570</v>
          </cell>
          <cell r="J45">
            <v>3291853</v>
          </cell>
        </row>
      </sheetData>
      <sheetData sheetId="1">
        <row r="7">
          <cell r="G7">
            <v>47397.008999999991</v>
          </cell>
        </row>
      </sheetData>
      <sheetData sheetId="2">
        <row r="7">
          <cell r="E7">
            <v>135437.03</v>
          </cell>
        </row>
      </sheetData>
      <sheetData sheetId="3">
        <row r="7">
          <cell r="E7">
            <v>25422.17</v>
          </cell>
        </row>
      </sheetData>
      <sheetData sheetId="4">
        <row r="7">
          <cell r="E7">
            <v>12991.981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lIAx23ltE2zpSHsgOtnrEk98Fril6NOt67LfTN9ZN9wZYFyqz0jQamadCaigsYY" itemId="01AXSXWNVJKCP5ZD2UM5GZKJKYKOQNIZ5I">
      <xxl21:absoluteUrl r:id="rId2"/>
    </xxl21:alternateUrls>
    <sheetNames>
      <sheetName val="Produktionszahlen"/>
    </sheetNames>
    <sheetDataSet>
      <sheetData sheetId="0">
        <row r="27">
          <cell r="D27">
            <v>27399.047999999999</v>
          </cell>
          <cell r="E27">
            <v>47397.008999999991</v>
          </cell>
          <cell r="H27">
            <v>27399.047999999999</v>
          </cell>
          <cell r="I27">
            <v>47397.008999999991</v>
          </cell>
        </row>
        <row r="32">
          <cell r="D32">
            <v>151923.54</v>
          </cell>
          <cell r="E32">
            <v>195548.43</v>
          </cell>
          <cell r="H32">
            <v>151923.54</v>
          </cell>
          <cell r="I32">
            <v>195548.43</v>
          </cell>
        </row>
        <row r="35">
          <cell r="D35">
            <v>28212.7</v>
          </cell>
          <cell r="E35">
            <v>25422.17</v>
          </cell>
          <cell r="H35">
            <v>28212.7</v>
          </cell>
          <cell r="I35">
            <v>25422.17</v>
          </cell>
        </row>
        <row r="38">
          <cell r="D38">
            <v>15319.607</v>
          </cell>
          <cell r="E38">
            <v>12991.981</v>
          </cell>
          <cell r="H38">
            <v>15319.607</v>
          </cell>
          <cell r="I38">
            <v>12991.981</v>
          </cell>
        </row>
        <row r="42">
          <cell r="D42">
            <v>118552.36599999999</v>
          </cell>
          <cell r="E42">
            <v>130452.09599999999</v>
          </cell>
          <cell r="H42">
            <v>118552.36599999999</v>
          </cell>
          <cell r="I42">
            <v>130452.09599999999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topLeftCell="A15" workbookViewId="0">
      <selection activeCell="O22" sqref="O22"/>
    </sheetView>
  </sheetViews>
  <sheetFormatPr baseColWidth="10" defaultColWidth="9.140625" defaultRowHeight="15" x14ac:dyDescent="0.25"/>
  <cols>
    <col min="1" max="1" width="1.42578125" customWidth="1"/>
    <col min="2" max="2" width="1.28515625" customWidth="1"/>
    <col min="3" max="3" width="14.42578125" customWidth="1"/>
    <col min="4" max="6" width="9.7109375" customWidth="1"/>
    <col min="7" max="7" width="7.7109375" customWidth="1"/>
    <col min="8" max="10" width="9.7109375" customWidth="1"/>
    <col min="11" max="11" width="7.7109375" customWidth="1"/>
  </cols>
  <sheetData>
    <row r="1" spans="1:11" ht="13.5" customHeight="1" x14ac:dyDescent="0.25">
      <c r="A1" s="11">
        <f ca="1">TODAY()</f>
        <v>45714</v>
      </c>
      <c r="B1" s="12"/>
      <c r="C1" s="12"/>
      <c r="D1" s="12"/>
      <c r="E1" s="12"/>
      <c r="H1" s="13" t="s">
        <v>0</v>
      </c>
      <c r="I1" s="13"/>
      <c r="J1" s="13"/>
      <c r="K1" s="13"/>
    </row>
    <row r="2" spans="1:11" ht="3.95" customHeight="1" x14ac:dyDescent="0.25"/>
    <row r="3" spans="1:11" ht="15.9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0.100000000000001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20.100000000000001" customHeight="1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9.5" customHeight="1" x14ac:dyDescent="0.25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0.100000000000001" customHeight="1" x14ac:dyDescent="0.25">
      <c r="A7" s="21"/>
      <c r="B7" s="22"/>
      <c r="C7" s="23"/>
      <c r="D7" s="30" t="s">
        <v>3</v>
      </c>
      <c r="E7" s="30"/>
      <c r="F7" s="30"/>
      <c r="G7" s="31"/>
      <c r="H7" s="30" t="s">
        <v>4</v>
      </c>
      <c r="I7" s="30"/>
      <c r="J7" s="30"/>
      <c r="K7" s="31"/>
    </row>
    <row r="8" spans="1:11" ht="26.45" customHeight="1" x14ac:dyDescent="0.25">
      <c r="A8" s="24"/>
      <c r="B8" s="25"/>
      <c r="C8" s="26"/>
      <c r="D8" s="32">
        <v>2025</v>
      </c>
      <c r="E8" s="32">
        <v>2024</v>
      </c>
      <c r="F8" s="34" t="s">
        <v>5</v>
      </c>
      <c r="G8" s="35"/>
      <c r="H8" s="32">
        <f>D8</f>
        <v>2025</v>
      </c>
      <c r="I8" s="32">
        <f>E8</f>
        <v>2024</v>
      </c>
      <c r="J8" s="34" t="s">
        <v>6</v>
      </c>
      <c r="K8" s="35"/>
    </row>
    <row r="9" spans="1:11" ht="20.100000000000001" customHeight="1" x14ac:dyDescent="0.25">
      <c r="A9" s="27"/>
      <c r="B9" s="28"/>
      <c r="C9" s="29"/>
      <c r="D9" s="33"/>
      <c r="E9" s="33"/>
      <c r="F9" s="4" t="s">
        <v>7</v>
      </c>
      <c r="G9" s="4" t="s">
        <v>8</v>
      </c>
      <c r="H9" s="33"/>
      <c r="I9" s="33"/>
      <c r="J9" s="4" t="s">
        <v>7</v>
      </c>
      <c r="K9" s="4" t="s">
        <v>8</v>
      </c>
    </row>
    <row r="10" spans="1:11" ht="20.100000000000001" customHeight="1" x14ac:dyDescent="0.25">
      <c r="A10" s="1"/>
      <c r="B10" s="17" t="s">
        <v>9</v>
      </c>
      <c r="C10" s="17"/>
      <c r="D10" s="17"/>
      <c r="E10" s="17"/>
      <c r="F10" s="17"/>
      <c r="G10" s="17"/>
      <c r="H10" s="17"/>
      <c r="I10" s="17"/>
      <c r="J10" s="17"/>
      <c r="K10" s="18"/>
    </row>
    <row r="11" spans="1:11" ht="12" customHeight="1" x14ac:dyDescent="0.25">
      <c r="A11" s="19"/>
      <c r="B11" s="20"/>
      <c r="C11" s="2" t="s">
        <v>10</v>
      </c>
      <c r="D11" s="5">
        <f>'[1]BSt4 - Rohkohle'!E45</f>
        <v>16049313</v>
      </c>
      <c r="E11" s="5">
        <f>'[2]BSt4 - Rohkohle'!E45</f>
        <v>15980175</v>
      </c>
      <c r="F11" s="5">
        <f>D11-E11</f>
        <v>69138</v>
      </c>
      <c r="G11" s="6">
        <f>100*F11/E11</f>
        <v>0.43264857862945805</v>
      </c>
      <c r="H11" s="5">
        <f>'[1]BSt4 - Rohkohle'!E45</f>
        <v>16049313</v>
      </c>
      <c r="I11" s="5">
        <f>'[3]BSt4 - Rohkohle'!E45</f>
        <v>15980175</v>
      </c>
      <c r="J11" s="5">
        <f>H11-I11</f>
        <v>69138</v>
      </c>
      <c r="K11" s="6">
        <f>100*J11/I11</f>
        <v>0.43264857862945805</v>
      </c>
    </row>
    <row r="12" spans="1:11" ht="12" customHeight="1" x14ac:dyDescent="0.25">
      <c r="A12" s="19"/>
      <c r="B12" s="20"/>
      <c r="C12" s="2" t="s">
        <v>11</v>
      </c>
      <c r="D12" s="5">
        <f>'[1]BSt4 - Rohkohle'!G45</f>
        <v>17604152</v>
      </c>
      <c r="E12" s="5">
        <f>'[2]BSt4 - Rohkohle'!G45</f>
        <v>22619570</v>
      </c>
      <c r="F12" s="5">
        <f>D12-E12</f>
        <v>-5015418</v>
      </c>
      <c r="G12" s="6">
        <f>100*F12/E12</f>
        <v>-22.17291486973448</v>
      </c>
      <c r="H12" s="5">
        <f>'[1]BSt4 - Rohkohle'!G45</f>
        <v>17604152</v>
      </c>
      <c r="I12" s="5">
        <f>'[3]BSt4 - Rohkohle'!G45</f>
        <v>22619570</v>
      </c>
      <c r="J12" s="5">
        <f>H12-I12</f>
        <v>-5015418</v>
      </c>
      <c r="K12" s="6">
        <f>100*J12/I12</f>
        <v>-22.17291486973448</v>
      </c>
    </row>
    <row r="13" spans="1:11" ht="12" customHeight="1" x14ac:dyDescent="0.25">
      <c r="A13" s="19"/>
      <c r="B13" s="20"/>
      <c r="C13" s="2" t="s">
        <v>12</v>
      </c>
      <c r="D13" s="5">
        <f>'[1]BSt4 - Rohkohle'!J45</f>
        <v>3125293</v>
      </c>
      <c r="E13" s="5">
        <f>'[3]BSt4 - Rohkohle'!J45</f>
        <v>3291853</v>
      </c>
      <c r="F13" s="5">
        <f>D13-E13</f>
        <v>-166560</v>
      </c>
      <c r="G13" s="6">
        <f>100*F13/E13</f>
        <v>-5.0597642118284138</v>
      </c>
      <c r="H13" s="5">
        <f>'[1]BSt4 - Rohkohle'!J45</f>
        <v>3125293</v>
      </c>
      <c r="I13" s="5">
        <f>'[3]BSt4 - Rohkohle'!J45</f>
        <v>3291853</v>
      </c>
      <c r="J13" s="5">
        <f>H13-I13</f>
        <v>-166560</v>
      </c>
      <c r="K13" s="6">
        <f>100*J13/I13</f>
        <v>-5.0597642118284138</v>
      </c>
    </row>
    <row r="14" spans="1:11" ht="12.95" customHeight="1" x14ac:dyDescent="0.25">
      <c r="A14" s="36"/>
      <c r="B14" s="37"/>
      <c r="C14" s="3" t="s">
        <v>13</v>
      </c>
      <c r="D14" s="7">
        <f>SUM(D11:D13)</f>
        <v>36778758</v>
      </c>
      <c r="E14" s="7">
        <f>SUM(E11:E13)</f>
        <v>41891598</v>
      </c>
      <c r="F14" s="7">
        <f>D14-E14</f>
        <v>-5112840</v>
      </c>
      <c r="G14" s="8">
        <f>100*F14/E14</f>
        <v>-12.204929494453756</v>
      </c>
      <c r="H14" s="7">
        <f>SUM(H11:H13)</f>
        <v>36778758</v>
      </c>
      <c r="I14" s="7">
        <f>SUM(I11:I13)</f>
        <v>41891598</v>
      </c>
      <c r="J14" s="7">
        <f>H14-I14</f>
        <v>-5112840</v>
      </c>
      <c r="K14" s="8">
        <f>100*J14/I14</f>
        <v>-12.204929494453756</v>
      </c>
    </row>
    <row r="15" spans="1:11" ht="20.100000000000001" customHeight="1" x14ac:dyDescent="0.25">
      <c r="A15" s="1"/>
      <c r="B15" s="17" t="s">
        <v>14</v>
      </c>
      <c r="C15" s="17"/>
      <c r="D15" s="17"/>
      <c r="E15" s="17"/>
      <c r="F15" s="17"/>
      <c r="G15" s="17"/>
      <c r="H15" s="17"/>
      <c r="I15" s="17"/>
      <c r="J15" s="17"/>
      <c r="K15" s="18"/>
    </row>
    <row r="16" spans="1:11" ht="12" customHeight="1" x14ac:dyDescent="0.25">
      <c r="A16" s="19"/>
      <c r="B16" s="20"/>
      <c r="C16" s="2" t="s">
        <v>10</v>
      </c>
      <c r="D16" s="5">
        <f>'[1]BSt4 - Rohkohle'!E7</f>
        <v>3181613.73</v>
      </c>
      <c r="E16" s="5">
        <f>'[2]BSt4 - Rohkohle'!E7</f>
        <v>3886212.2719999999</v>
      </c>
      <c r="F16" s="5">
        <f>D16-E16</f>
        <v>-704598.5419999999</v>
      </c>
      <c r="G16" s="6">
        <f>100*F16/E16</f>
        <v>-18.130727111244116</v>
      </c>
      <c r="H16" s="5">
        <f>'[1]BSt4 - Rohkohle'!E7</f>
        <v>3181613.73</v>
      </c>
      <c r="I16" s="5">
        <f>'[3]BSt4 - Rohkohle'!E7</f>
        <v>3886212.2719999999</v>
      </c>
      <c r="J16" s="5">
        <f>H16-I16</f>
        <v>-704598.5419999999</v>
      </c>
      <c r="K16" s="6">
        <f>100*J16/I16</f>
        <v>-18.130727111244116</v>
      </c>
    </row>
    <row r="17" spans="1:11" ht="12" customHeight="1" x14ac:dyDescent="0.25">
      <c r="A17" s="19"/>
      <c r="B17" s="20"/>
      <c r="C17" s="2" t="s">
        <v>11</v>
      </c>
      <c r="D17" s="5">
        <f>'[1]BSt4 - Rohkohle'!G7</f>
        <v>3866934</v>
      </c>
      <c r="E17" s="5">
        <f>'[2]BSt4 - Rohkohle'!G7</f>
        <v>3766734</v>
      </c>
      <c r="F17" s="5">
        <f>D17-E17</f>
        <v>100200</v>
      </c>
      <c r="G17" s="6">
        <f>100*F17/E17</f>
        <v>2.6601294383941103</v>
      </c>
      <c r="H17" s="5">
        <f>'[1]BSt4 - Rohkohle'!G7</f>
        <v>3866934</v>
      </c>
      <c r="I17" s="5">
        <f>'[3]BSt4 - Rohkohle'!G7</f>
        <v>3766734</v>
      </c>
      <c r="J17" s="5">
        <f>H17-I17</f>
        <v>100200</v>
      </c>
      <c r="K17" s="6">
        <f>100*J17/I17</f>
        <v>2.6601294383941103</v>
      </c>
    </row>
    <row r="18" spans="1:11" ht="12" customHeight="1" x14ac:dyDescent="0.25">
      <c r="A18" s="19"/>
      <c r="B18" s="20"/>
      <c r="C18" s="2" t="s">
        <v>12</v>
      </c>
      <c r="D18" s="5">
        <f>'[1]BSt4 - Rohkohle'!J7</f>
        <v>1240608.82</v>
      </c>
      <c r="E18" s="5">
        <f>'[2]BSt4 - Rohkohle'!J7</f>
        <v>883733</v>
      </c>
      <c r="F18" s="5">
        <f>D18-E18</f>
        <v>356875.82000000007</v>
      </c>
      <c r="G18" s="6">
        <f>100*F18/E18</f>
        <v>40.382764930131621</v>
      </c>
      <c r="H18" s="5">
        <f>'[1]BSt4 - Rohkohle'!J7</f>
        <v>1240608.82</v>
      </c>
      <c r="I18" s="5">
        <f>'[3]BSt4 - Rohkohle'!J7</f>
        <v>883733</v>
      </c>
      <c r="J18" s="5">
        <f>H18-I18</f>
        <v>356875.82000000007</v>
      </c>
      <c r="K18" s="6">
        <f>100*J18/I18</f>
        <v>40.382764930131621</v>
      </c>
    </row>
    <row r="19" spans="1:11" ht="12.95" customHeight="1" x14ac:dyDescent="0.25">
      <c r="A19" s="36"/>
      <c r="B19" s="37"/>
      <c r="C19" s="3" t="s">
        <v>13</v>
      </c>
      <c r="D19" s="7">
        <f>SUM(D16:D18)</f>
        <v>8289156.5500000007</v>
      </c>
      <c r="E19" s="7">
        <f>SUM(E16:E18)</f>
        <v>8536679.2719999999</v>
      </c>
      <c r="F19" s="7">
        <f>D19-E19</f>
        <v>-247522.72199999914</v>
      </c>
      <c r="G19" s="8">
        <f>100*F19/E19</f>
        <v>-2.8995199903065907</v>
      </c>
      <c r="H19" s="7">
        <f>SUM(H16:H18)</f>
        <v>8289156.5500000007</v>
      </c>
      <c r="I19" s="7">
        <f>SUM(I16:I18)</f>
        <v>8536679.2719999999</v>
      </c>
      <c r="J19" s="7">
        <f>H19-I19</f>
        <v>-247522.72199999914</v>
      </c>
      <c r="K19" s="8">
        <f>100*J19/I19</f>
        <v>-2.8995199903065907</v>
      </c>
    </row>
    <row r="20" spans="1:11" ht="20.100000000000001" customHeight="1" x14ac:dyDescent="0.25">
      <c r="A20" s="1"/>
      <c r="B20" s="17" t="s">
        <v>15</v>
      </c>
      <c r="C20" s="17"/>
      <c r="D20" s="17"/>
      <c r="E20" s="17"/>
      <c r="F20" s="17"/>
      <c r="G20" s="17"/>
      <c r="H20" s="17"/>
      <c r="I20" s="17"/>
      <c r="J20" s="17"/>
      <c r="K20" s="18"/>
    </row>
    <row r="21" spans="1:11" ht="12" customHeight="1" x14ac:dyDescent="0.25">
      <c r="A21" s="19"/>
      <c r="B21" s="20"/>
      <c r="C21" s="2" t="s">
        <v>10</v>
      </c>
      <c r="D21" s="5">
        <f>'[1]BSt4 - Rohkohle'!E10</f>
        <v>2727804.4419999998</v>
      </c>
      <c r="E21" s="5">
        <f>'[2]BSt4 - Rohkohle'!E10</f>
        <v>3364176.4219999998</v>
      </c>
      <c r="F21" s="5">
        <f>D21-E21</f>
        <v>-636371.98</v>
      </c>
      <c r="G21" s="6">
        <f>100*F21/E21</f>
        <v>-18.916129839043265</v>
      </c>
      <c r="H21" s="5">
        <f>'[1]BSt4 - Rohkohle'!E10</f>
        <v>2727804.4419999998</v>
      </c>
      <c r="I21" s="5">
        <f>'[3]BSt4 - Rohkohle'!E10</f>
        <v>3364176.4219999998</v>
      </c>
      <c r="J21" s="5">
        <f>H21-I21</f>
        <v>-636371.98</v>
      </c>
      <c r="K21" s="6">
        <f>100*J21/I21</f>
        <v>-18.916129839043265</v>
      </c>
    </row>
    <row r="22" spans="1:11" ht="12" customHeight="1" x14ac:dyDescent="0.25">
      <c r="A22" s="19"/>
      <c r="B22" s="20"/>
      <c r="C22" s="2" t="s">
        <v>11</v>
      </c>
      <c r="D22" s="5">
        <f>'[1]BSt4 - Rohkohle'!G10</f>
        <v>3682452</v>
      </c>
      <c r="E22" s="5">
        <f>'[2]BSt4 - Rohkohle'!G10</f>
        <v>3539445</v>
      </c>
      <c r="F22" s="5">
        <f>D22-E22</f>
        <v>143007</v>
      </c>
      <c r="G22" s="6">
        <f>100*F22/E22</f>
        <v>4.0403792119951012</v>
      </c>
      <c r="H22" s="5">
        <f>'[1]BSt4 - Rohkohle'!G10</f>
        <v>3682452</v>
      </c>
      <c r="I22" s="5">
        <f>'[3]BSt4 - Rohkohle'!G10</f>
        <v>3539445</v>
      </c>
      <c r="J22" s="5">
        <f>H22-I22</f>
        <v>143007</v>
      </c>
      <c r="K22" s="6">
        <f>100*J22/I22</f>
        <v>4.0403792119951012</v>
      </c>
    </row>
    <row r="23" spans="1:11" ht="12" customHeight="1" x14ac:dyDescent="0.25">
      <c r="A23" s="19"/>
      <c r="B23" s="20"/>
      <c r="C23" s="2" t="s">
        <v>12</v>
      </c>
      <c r="D23" s="5">
        <f>'[1]BSt4 - Rohkohle'!J10</f>
        <v>1288553.3</v>
      </c>
      <c r="E23" s="5">
        <f>'[2]BSt4 - Rohkohle'!J10</f>
        <v>872631.95</v>
      </c>
      <c r="F23" s="5">
        <f>D23-E23</f>
        <v>415921.35000000009</v>
      </c>
      <c r="G23" s="6">
        <f>100*F23/E23</f>
        <v>47.66286061380174</v>
      </c>
      <c r="H23" s="5">
        <f>'[1]BSt4 - Rohkohle'!J10</f>
        <v>1288553.3</v>
      </c>
      <c r="I23" s="5">
        <f>'[3]BSt4 - Rohkohle'!J10</f>
        <v>872631.95</v>
      </c>
      <c r="J23" s="5">
        <f>H23-I23</f>
        <v>415921.35000000009</v>
      </c>
      <c r="K23" s="6">
        <f>100*J23/I23</f>
        <v>47.66286061380174</v>
      </c>
    </row>
    <row r="24" spans="1:11" ht="12.95" customHeight="1" x14ac:dyDescent="0.25">
      <c r="A24" s="36"/>
      <c r="B24" s="37"/>
      <c r="C24" s="3" t="s">
        <v>13</v>
      </c>
      <c r="D24" s="7">
        <f>SUM(D21:D23)</f>
        <v>7698809.7419999996</v>
      </c>
      <c r="E24" s="7">
        <f>SUM(E21:E23)</f>
        <v>7776253.3720000004</v>
      </c>
      <c r="F24" s="7">
        <f>D24-E24</f>
        <v>-77443.63000000082</v>
      </c>
      <c r="G24" s="8">
        <f>100*F24/E24</f>
        <v>-0.99589900553976984</v>
      </c>
      <c r="H24" s="7">
        <f>SUM(H21:H23)</f>
        <v>7698809.7419999996</v>
      </c>
      <c r="I24" s="7">
        <f>SUM(I21:I23)</f>
        <v>7776253.3720000004</v>
      </c>
      <c r="J24" s="7">
        <f>H24-I24</f>
        <v>-77443.63000000082</v>
      </c>
      <c r="K24" s="8">
        <f>100*J24/I24</f>
        <v>-0.99589900553976984</v>
      </c>
    </row>
    <row r="25" spans="1:11" ht="20.100000000000001" customHeight="1" x14ac:dyDescent="0.25">
      <c r="A25" s="1"/>
      <c r="B25" s="17" t="s">
        <v>16</v>
      </c>
      <c r="C25" s="17"/>
      <c r="D25" s="17"/>
      <c r="E25" s="17"/>
      <c r="F25" s="17"/>
      <c r="G25" s="17"/>
      <c r="H25" s="17"/>
      <c r="I25" s="17"/>
      <c r="J25" s="17"/>
      <c r="K25" s="18"/>
    </row>
    <row r="26" spans="1:11" ht="12.95" customHeight="1" x14ac:dyDescent="0.25">
      <c r="A26" s="36"/>
      <c r="B26" s="37"/>
      <c r="C26" s="3" t="s">
        <v>13</v>
      </c>
      <c r="D26" s="10">
        <f>[4]Produktionszahlen!D27+[4]Produktionszahlen!D32+[4]Produktionszahlen!D35+[4]Produktionszahlen!D38</f>
        <v>222854.89500000002</v>
      </c>
      <c r="E26" s="10">
        <f>[4]Produktionszahlen!E27+[4]Produktionszahlen!E32+[4]Produktionszahlen!E35+[4]Produktionszahlen!E38</f>
        <v>281359.58999999997</v>
      </c>
      <c r="F26" s="7">
        <f>D26-E26</f>
        <v>-58504.694999999949</v>
      </c>
      <c r="G26" s="8">
        <f>100*F26/E26</f>
        <v>-20.793567050620151</v>
      </c>
      <c r="H26" s="7">
        <f>[4]Produktionszahlen!H27+[4]Produktionszahlen!H32+[4]Produktionszahlen!H35+[4]Produktionszahlen!H38</f>
        <v>222854.89500000002</v>
      </c>
      <c r="I26" s="7">
        <f>[4]Produktionszahlen!I27+[4]Produktionszahlen!I32+[4]Produktionszahlen!I35+[4]Produktionszahlen!I38</f>
        <v>281359.58999999997</v>
      </c>
      <c r="J26" s="7">
        <f>H26-I26</f>
        <v>-58504.694999999949</v>
      </c>
      <c r="K26" s="8">
        <f>100*J26/I26</f>
        <v>-20.793567050620151</v>
      </c>
    </row>
    <row r="27" spans="1:11" ht="20.100000000000001" customHeight="1" x14ac:dyDescent="0.25">
      <c r="A27" s="1"/>
      <c r="B27" s="17" t="s">
        <v>17</v>
      </c>
      <c r="C27" s="17"/>
      <c r="D27" s="17"/>
      <c r="E27" s="17"/>
      <c r="F27" s="17"/>
      <c r="G27" s="17"/>
      <c r="H27" s="17"/>
      <c r="I27" s="17"/>
      <c r="J27" s="17"/>
      <c r="K27" s="18"/>
    </row>
    <row r="28" spans="1:11" ht="12.95" customHeight="1" x14ac:dyDescent="0.25">
      <c r="A28" s="36"/>
      <c r="B28" s="37"/>
      <c r="C28" s="3" t="s">
        <v>13</v>
      </c>
      <c r="D28" s="9">
        <f>[4]Produktionszahlen!D42</f>
        <v>118552.36599999999</v>
      </c>
      <c r="E28" s="9">
        <f>[4]Produktionszahlen!E42</f>
        <v>130452.09599999999</v>
      </c>
      <c r="F28" s="9">
        <f>D28-E28</f>
        <v>-11899.729999999996</v>
      </c>
      <c r="G28" s="8">
        <f>100*F28/E28</f>
        <v>-9.1219155267539715</v>
      </c>
      <c r="H28" s="9">
        <f>[4]Produktionszahlen!H42</f>
        <v>118552.36599999999</v>
      </c>
      <c r="I28" s="9">
        <f>[4]Produktionszahlen!I42</f>
        <v>130452.09599999999</v>
      </c>
      <c r="J28" s="9">
        <f>H28-I28</f>
        <v>-11899.729999999996</v>
      </c>
      <c r="K28" s="8">
        <f>100*J28/I28</f>
        <v>-9.1219155267539715</v>
      </c>
    </row>
    <row r="29" spans="1:11" ht="12.95" customHeight="1" x14ac:dyDescent="0.25"/>
    <row r="30" spans="1:11" ht="12.95" customHeight="1" x14ac:dyDescent="0.25">
      <c r="A30" s="20" t="s">
        <v>18</v>
      </c>
      <c r="B30" s="20"/>
      <c r="C30" s="20"/>
      <c r="D30" s="20"/>
    </row>
    <row r="31" spans="1:11" ht="3" customHeight="1" x14ac:dyDescent="0.25"/>
    <row r="32" spans="1:11" ht="12" customHeight="1" x14ac:dyDescent="0.25">
      <c r="I32" s="13"/>
      <c r="J32" s="13"/>
      <c r="K32" s="13"/>
    </row>
  </sheetData>
  <mergeCells count="36">
    <mergeCell ref="I32:K32"/>
    <mergeCell ref="B27:K27"/>
    <mergeCell ref="A28:B28"/>
    <mergeCell ref="A30:D30"/>
    <mergeCell ref="B25:K25"/>
    <mergeCell ref="A26:B26"/>
    <mergeCell ref="A23:B23"/>
    <mergeCell ref="A24:B24"/>
    <mergeCell ref="A19:B19"/>
    <mergeCell ref="B20:K20"/>
    <mergeCell ref="A21:B21"/>
    <mergeCell ref="A22:B22"/>
    <mergeCell ref="A14:B14"/>
    <mergeCell ref="B15:K15"/>
    <mergeCell ref="A16:B16"/>
    <mergeCell ref="A17:B17"/>
    <mergeCell ref="A18:B18"/>
    <mergeCell ref="B10:K10"/>
    <mergeCell ref="A11:B11"/>
    <mergeCell ref="A12:B12"/>
    <mergeCell ref="A13:B13"/>
    <mergeCell ref="A6:K6"/>
    <mergeCell ref="A7:C9"/>
    <mergeCell ref="D7:G7"/>
    <mergeCell ref="H7:K7"/>
    <mergeCell ref="D8:D9"/>
    <mergeCell ref="E8:E9"/>
    <mergeCell ref="F8:G8"/>
    <mergeCell ref="H8:H9"/>
    <mergeCell ref="I8:I9"/>
    <mergeCell ref="J8:K8"/>
    <mergeCell ref="A1:E1"/>
    <mergeCell ref="H1:K1"/>
    <mergeCell ref="A3:K3"/>
    <mergeCell ref="A4:K4"/>
    <mergeCell ref="A5:K5"/>
  </mergeCells>
  <pageMargins left="0.7" right="0.7" top="0.75" bottom="0.75" header="0.3" footer="0.3"/>
  <pageSetup paperSize="9" scale="95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Produktionszahlen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Cassiani  Saritzoglou</cp:lastModifiedBy>
  <cp:revision/>
  <dcterms:created xsi:type="dcterms:W3CDTF">2024-05-21T10:29:58Z</dcterms:created>
  <dcterms:modified xsi:type="dcterms:W3CDTF">2025-02-26T12:03:50Z</dcterms:modified>
  <cp:category/>
  <cp:contentStatus/>
</cp:coreProperties>
</file>