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576" windowHeight="9840" firstSheet="2" activeTab="2"/>
  </bookViews>
  <sheets>
    <sheet name="A" sheetId="1" r:id="rId1"/>
    <sheet name="Arbeitsblatt" sheetId="2" r:id="rId2"/>
    <sheet name="Tabelle" sheetId="3" r:id="rId3"/>
  </sheets>
  <definedNames>
    <definedName name="_xlnm.Print_Area" localSheetId="0">'A'!$A$1:$Q$23</definedName>
    <definedName name="_xlnm.Print_Area" localSheetId="1">'Arbeitsblatt'!$A$1:$O$23</definedName>
    <definedName name="_xlnm.Print_Area" localSheetId="2">'Tabelle'!$A$3:$AE$27</definedName>
    <definedName name="FORMELN" localSheetId="1">'Arbeitsblatt'!#REF!</definedName>
    <definedName name="FORMELN" localSheetId="2">'Tabelle'!#REF!</definedName>
    <definedName name="FORMELN">'A'!#REF!</definedName>
    <definedName name="MONATE" localSheetId="1">'Arbeitsblatt'!#REF!</definedName>
    <definedName name="MONATE" localSheetId="2">'Tabelle'!#REF!</definedName>
    <definedName name="MONATE">'A'!#REF!</definedName>
    <definedName name="VERÄNDERUNG" localSheetId="1">'Arbeitsblatt'!#REF!</definedName>
    <definedName name="VERÄNDERUNG" localSheetId="2">'Tabelle'!#REF!</definedName>
    <definedName name="VERÄNDERUNG">'A'!#REF!</definedName>
  </definedNames>
  <calcPr fullCalcOnLoad="1"/>
</workbook>
</file>

<file path=xl/sharedStrings.xml><?xml version="1.0" encoding="utf-8"?>
<sst xmlns="http://schemas.openxmlformats.org/spreadsheetml/2006/main" count="129" uniqueCount="37">
  <si>
    <t>Zahlenübersicht 81</t>
  </si>
  <si>
    <t xml:space="preserve"> Land</t>
  </si>
  <si>
    <t xml:space="preserve"> Belgien/Luxemburg</t>
  </si>
  <si>
    <t xml:space="preserve"> Frankreich</t>
  </si>
  <si>
    <t xml:space="preserve"> Niederlande</t>
  </si>
  <si>
    <t xml:space="preserve"> Großbritannien</t>
  </si>
  <si>
    <t xml:space="preserve"> Dänemark</t>
  </si>
  <si>
    <t xml:space="preserve">         - </t>
  </si>
  <si>
    <t xml:space="preserve"> Sonstige Länder</t>
  </si>
  <si>
    <t xml:space="preserve"> EU-Länder</t>
  </si>
  <si>
    <t xml:space="preserve"> Polen</t>
  </si>
  <si>
    <t xml:space="preserve"> ehem. CSFR</t>
  </si>
  <si>
    <t xml:space="preserve"> Übriges Europa</t>
  </si>
  <si>
    <t xml:space="preserve"> USA/Kanada</t>
  </si>
  <si>
    <t xml:space="preserve"> Südafrika</t>
  </si>
  <si>
    <t xml:space="preserve"> Australien</t>
  </si>
  <si>
    <t xml:space="preserve"> China</t>
  </si>
  <si>
    <t xml:space="preserve"> Gesamteinfuhr</t>
  </si>
  <si>
    <t xml:space="preserve"> Ab 1991 alte und neue Bundesländer</t>
  </si>
  <si>
    <t>Einfuhr von Steinkohlenkoks  ¹</t>
  </si>
  <si>
    <t xml:space="preserve"> -</t>
  </si>
  <si>
    <t>1 000 t</t>
  </si>
  <si>
    <r>
      <t xml:space="preserve">2003 </t>
    </r>
    <r>
      <rPr>
        <vertAlign val="superscript"/>
        <sz val="10"/>
        <rFont val="Arial"/>
        <family val="2"/>
      </rPr>
      <t>2</t>
    </r>
  </si>
  <si>
    <t xml:space="preserve">Einfuhr von Steinkohlenkoks  </t>
  </si>
  <si>
    <t>-</t>
  </si>
  <si>
    <t xml:space="preserve"> ¹ Zahlen des Spezialhandels der amtlichen Außenhandelsstatistik  -  ² Vorläufig  </t>
  </si>
  <si>
    <t>.</t>
  </si>
  <si>
    <r>
      <t xml:space="preserve"> EU-Länder </t>
    </r>
    <r>
      <rPr>
        <vertAlign val="superscript"/>
        <sz val="10"/>
        <rFont val="Arial"/>
        <family val="2"/>
      </rPr>
      <t>1)</t>
    </r>
  </si>
  <si>
    <t xml:space="preserve"> Tschechische Republik</t>
  </si>
  <si>
    <t xml:space="preserve"> Sonstige außereuropäische Länder</t>
  </si>
  <si>
    <t>Kolumbien</t>
  </si>
  <si>
    <t>Statistik der Kohlenwirtschaft e.V.</t>
  </si>
  <si>
    <t>Quellen: Statistisches Bundesamt - Außenhandelsstatistik, 2003 bis 2010 gemäß Energiestatistikgesetz</t>
  </si>
  <si>
    <t xml:space="preserve"> Russland</t>
  </si>
  <si>
    <r>
      <t xml:space="preserve">2) </t>
    </r>
    <r>
      <rPr>
        <sz val="10"/>
        <color indexed="10"/>
        <rFont val="Arial"/>
        <family val="2"/>
      </rPr>
      <t>Großbritannien ab 2020 den sonstigen europäischen Ländern zugeordnet</t>
    </r>
  </si>
  <si>
    <r>
      <t>1)</t>
    </r>
    <r>
      <rPr>
        <sz val="10"/>
        <rFont val="Arial"/>
        <family val="2"/>
      </rPr>
      <t xml:space="preserve"> Bis 2003 EU-15, ab 2004 EU-25, ab 2007 EU-27, ab 1. Juli 2013 EU-28,</t>
    </r>
    <r>
      <rPr>
        <sz val="10"/>
        <color indexed="10"/>
        <rFont val="Arial"/>
        <family val="2"/>
      </rPr>
      <t xml:space="preserve"> ab 2020 EU-27 (ohne Großbritannien)</t>
    </r>
  </si>
  <si>
    <r>
      <t xml:space="preserve"> Sonstige europäische Länder </t>
    </r>
    <r>
      <rPr>
        <vertAlign val="superscript"/>
        <sz val="10"/>
        <rFont val="Arial"/>
        <family val="2"/>
      </rPr>
      <t>2)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</si>
</sst>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_)"/>
    <numFmt numFmtId="175" formatCode="#,##0_);\(#,##0\)"/>
    <numFmt numFmtId="176" formatCode="0.0000_)"/>
    <numFmt numFmtId="177" formatCode="0.00_)"/>
    <numFmt numFmtId="178" formatCode="#,##0\ &quot;DM&quot;_);\(#,##0\ &quot;DM&quot;\)"/>
    <numFmt numFmtId="179" formatCode="\(#,##0\)"/>
  </numFmts>
  <fonts count="47">
    <font>
      <sz val="12"/>
      <name val="Arial"/>
      <family val="0"/>
    </font>
    <font>
      <sz val="10"/>
      <name val="Futura Medium"/>
      <family val="0"/>
    </font>
    <font>
      <sz val="10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vertAlign val="superscript"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71" fontId="1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73" fontId="1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>
      <alignment/>
      <protection/>
    </xf>
    <xf numFmtId="0" fontId="43" fillId="0" borderId="8" applyNumberFormat="0" applyFill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30">
    <xf numFmtId="0" fontId="0" fillId="0" borderId="0" xfId="0" applyAlignment="1">
      <alignment/>
    </xf>
    <xf numFmtId="0" fontId="3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Continuous"/>
      <protection/>
    </xf>
    <xf numFmtId="0" fontId="0" fillId="33" borderId="0" xfId="0" applyFill="1" applyAlignment="1">
      <alignment/>
    </xf>
    <xf numFmtId="0" fontId="4" fillId="33" borderId="10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 horizontal="centerContinuous"/>
      <protection/>
    </xf>
    <xf numFmtId="0" fontId="0" fillId="33" borderId="10" xfId="0" applyFill="1" applyBorder="1" applyAlignment="1" applyProtection="1">
      <alignment horizontal="centerContinuous"/>
      <protection/>
    </xf>
    <xf numFmtId="0" fontId="3" fillId="33" borderId="11" xfId="0" applyFont="1" applyFill="1" applyBorder="1" applyAlignment="1" applyProtection="1">
      <alignment horizontal="left"/>
      <protection/>
    </xf>
    <xf numFmtId="0" fontId="3" fillId="33" borderId="12" xfId="0" applyFont="1" applyFill="1" applyBorder="1" applyAlignment="1" applyProtection="1">
      <alignment horizontal="centerContinuous"/>
      <protection/>
    </xf>
    <xf numFmtId="0" fontId="3" fillId="33" borderId="13" xfId="0" applyFont="1" applyFill="1" applyBorder="1" applyAlignment="1" applyProtection="1">
      <alignment horizontal="centerContinuous"/>
      <protection/>
    </xf>
    <xf numFmtId="0" fontId="3" fillId="33" borderId="10" xfId="0" applyFont="1" applyFill="1" applyBorder="1" applyAlignment="1" applyProtection="1">
      <alignment horizontal="centerContinuous"/>
      <protection/>
    </xf>
    <xf numFmtId="0" fontId="3" fillId="33" borderId="13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 horizontal="centerContinuous"/>
      <protection/>
    </xf>
    <xf numFmtId="0" fontId="3" fillId="33" borderId="11" xfId="0" applyFont="1" applyFill="1" applyBorder="1" applyAlignment="1" applyProtection="1">
      <alignment/>
      <protection/>
    </xf>
    <xf numFmtId="175" fontId="3" fillId="33" borderId="15" xfId="0" applyNumberFormat="1" applyFont="1" applyFill="1" applyBorder="1" applyAlignment="1" applyProtection="1">
      <alignment/>
      <protection/>
    </xf>
    <xf numFmtId="0" fontId="3" fillId="33" borderId="16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175" fontId="3" fillId="33" borderId="15" xfId="0" applyNumberFormat="1" applyFont="1" applyFill="1" applyBorder="1" applyAlignment="1" applyProtection="1">
      <alignment horizontal="center"/>
      <protection/>
    </xf>
    <xf numFmtId="175" fontId="3" fillId="33" borderId="15" xfId="0" applyNumberFormat="1" applyFont="1" applyFill="1" applyBorder="1" applyAlignment="1" applyProtection="1">
      <alignment horizontal="right"/>
      <protection/>
    </xf>
    <xf numFmtId="0" fontId="3" fillId="33" borderId="12" xfId="0" applyFont="1" applyFill="1" applyBorder="1" applyAlignment="1" applyProtection="1">
      <alignment/>
      <protection/>
    </xf>
    <xf numFmtId="175" fontId="3" fillId="33" borderId="13" xfId="0" applyNumberFormat="1" applyFont="1" applyFill="1" applyBorder="1" applyAlignment="1" applyProtection="1">
      <alignment/>
      <protection/>
    </xf>
    <xf numFmtId="3" fontId="3" fillId="33" borderId="16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3" borderId="17" xfId="0" applyNumberFormat="1" applyFont="1" applyFill="1" applyBorder="1" applyAlignment="1">
      <alignment/>
    </xf>
    <xf numFmtId="0" fontId="3" fillId="33" borderId="18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3" fillId="33" borderId="21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0" fontId="0" fillId="33" borderId="10" xfId="0" applyFill="1" applyBorder="1" applyAlignment="1">
      <alignment/>
    </xf>
    <xf numFmtId="0" fontId="0" fillId="33" borderId="13" xfId="0" applyFill="1" applyBorder="1" applyAlignment="1">
      <alignment/>
    </xf>
    <xf numFmtId="178" fontId="0" fillId="33" borderId="0" xfId="0" applyNumberFormat="1" applyFill="1" applyAlignment="1" applyProtection="1">
      <alignment/>
      <protection/>
    </xf>
    <xf numFmtId="174" fontId="0" fillId="33" borderId="0" xfId="0" applyNumberFormat="1" applyFill="1" applyAlignment="1" applyProtection="1">
      <alignment/>
      <protection/>
    </xf>
    <xf numFmtId="177" fontId="0" fillId="33" borderId="0" xfId="0" applyNumberFormat="1" applyFill="1" applyAlignment="1" applyProtection="1">
      <alignment/>
      <protection/>
    </xf>
    <xf numFmtId="0" fontId="3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/>
      <protection/>
    </xf>
    <xf numFmtId="0" fontId="3" fillId="0" borderId="17" xfId="0" applyFont="1" applyFill="1" applyBorder="1" applyAlignment="1">
      <alignment horizontal="center"/>
    </xf>
    <xf numFmtId="3" fontId="3" fillId="0" borderId="19" xfId="0" applyNumberFormat="1" applyFont="1" applyFill="1" applyBorder="1" applyAlignment="1">
      <alignment/>
    </xf>
    <xf numFmtId="0" fontId="3" fillId="0" borderId="22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5" fillId="0" borderId="10" xfId="0" applyFont="1" applyFill="1" applyBorder="1" applyAlignment="1" applyProtection="1">
      <alignment horizontal="centerContinuous"/>
      <protection/>
    </xf>
    <xf numFmtId="0" fontId="0" fillId="0" borderId="10" xfId="0" applyFill="1" applyBorder="1" applyAlignment="1" applyProtection="1">
      <alignment horizontal="centerContinuous"/>
      <protection/>
    </xf>
    <xf numFmtId="0" fontId="3" fillId="0" borderId="11" xfId="0" applyFont="1" applyFill="1" applyBorder="1" applyAlignment="1" applyProtection="1">
      <alignment horizontal="left"/>
      <protection/>
    </xf>
    <xf numFmtId="0" fontId="3" fillId="0" borderId="11" xfId="0" applyFont="1" applyFill="1" applyBorder="1" applyAlignment="1" applyProtection="1">
      <alignment/>
      <protection/>
    </xf>
    <xf numFmtId="175" fontId="3" fillId="0" borderId="15" xfId="0" applyNumberFormat="1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/>
      <protection/>
    </xf>
    <xf numFmtId="175" fontId="3" fillId="0" borderId="13" xfId="0" applyNumberFormat="1" applyFont="1" applyFill="1" applyBorder="1" applyAlignment="1" applyProtection="1">
      <alignment/>
      <protection/>
    </xf>
    <xf numFmtId="175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174" fontId="0" fillId="0" borderId="0" xfId="0" applyNumberFormat="1" applyFill="1" applyAlignment="1" applyProtection="1">
      <alignment/>
      <protection/>
    </xf>
    <xf numFmtId="177" fontId="0" fillId="0" borderId="0" xfId="0" applyNumberFormat="1" applyFill="1" applyAlignment="1" applyProtection="1">
      <alignment/>
      <protection/>
    </xf>
    <xf numFmtId="3" fontId="3" fillId="0" borderId="12" xfId="0" applyNumberFormat="1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centerContinuous"/>
      <protection/>
    </xf>
    <xf numFmtId="0" fontId="0" fillId="0" borderId="0" xfId="0" applyFill="1" applyBorder="1" applyAlignment="1" applyProtection="1">
      <alignment horizontal="centerContinuous"/>
      <protection/>
    </xf>
    <xf numFmtId="175" fontId="3" fillId="34" borderId="0" xfId="0" applyNumberFormat="1" applyFont="1" applyFill="1" applyBorder="1" applyAlignment="1" applyProtection="1">
      <alignment/>
      <protection/>
    </xf>
    <xf numFmtId="0" fontId="0" fillId="0" borderId="15" xfId="0" applyFill="1" applyBorder="1" applyAlignment="1">
      <alignment/>
    </xf>
    <xf numFmtId="0" fontId="3" fillId="0" borderId="10" xfId="0" applyFont="1" applyFill="1" applyBorder="1" applyAlignment="1" applyProtection="1">
      <alignment/>
      <protection/>
    </xf>
    <xf numFmtId="175" fontId="3" fillId="0" borderId="15" xfId="0" applyNumberFormat="1" applyFont="1" applyFill="1" applyBorder="1" applyAlignment="1" applyProtection="1">
      <alignment horizontal="center"/>
      <protection/>
    </xf>
    <xf numFmtId="175" fontId="3" fillId="0" borderId="15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3" fontId="9" fillId="0" borderId="17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center"/>
    </xf>
    <xf numFmtId="3" fontId="3" fillId="35" borderId="17" xfId="0" applyNumberFormat="1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3" fillId="35" borderId="11" xfId="0" applyFont="1" applyFill="1" applyBorder="1" applyAlignment="1">
      <alignment horizontal="center"/>
    </xf>
    <xf numFmtId="3" fontId="3" fillId="35" borderId="11" xfId="0" applyNumberFormat="1" applyFont="1" applyFill="1" applyBorder="1" applyAlignment="1">
      <alignment/>
    </xf>
    <xf numFmtId="3" fontId="3" fillId="35" borderId="12" xfId="0" applyNumberFormat="1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3" fillId="0" borderId="15" xfId="0" applyFont="1" applyFill="1" applyBorder="1" applyAlignment="1" applyProtection="1">
      <alignment horizontal="centerContinuous"/>
      <protection/>
    </xf>
    <xf numFmtId="0" fontId="3" fillId="0" borderId="0" xfId="0" applyFont="1" applyFill="1" applyBorder="1" applyAlignment="1" applyProtection="1">
      <alignment horizontal="centerContinuous"/>
      <protection/>
    </xf>
    <xf numFmtId="0" fontId="3" fillId="0" borderId="11" xfId="0" applyFont="1" applyFill="1" applyBorder="1" applyAlignment="1" applyProtection="1">
      <alignment horizontal="centerContinuous"/>
      <protection/>
    </xf>
    <xf numFmtId="0" fontId="3" fillId="0" borderId="15" xfId="0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Continuous"/>
      <protection/>
    </xf>
    <xf numFmtId="0" fontId="9" fillId="0" borderId="16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175" fontId="6" fillId="33" borderId="14" xfId="0" applyNumberFormat="1" applyFont="1" applyFill="1" applyBorder="1" applyAlignment="1" applyProtection="1">
      <alignment horizontal="center"/>
      <protection locked="0"/>
    </xf>
    <xf numFmtId="175" fontId="6" fillId="33" borderId="23" xfId="0" applyNumberFormat="1" applyFont="1" applyFill="1" applyBorder="1" applyAlignment="1" applyProtection="1">
      <alignment horizontal="center"/>
      <protection locked="0"/>
    </xf>
    <xf numFmtId="175" fontId="6" fillId="33" borderId="24" xfId="0" applyNumberFormat="1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 applyProtection="1">
      <alignment horizontal="centerContinuous"/>
      <protection/>
    </xf>
    <xf numFmtId="175" fontId="6" fillId="0" borderId="25" xfId="0" applyNumberFormat="1" applyFont="1" applyFill="1" applyBorder="1" applyAlignment="1" applyProtection="1">
      <alignment horizontal="center"/>
      <protection locked="0"/>
    </xf>
    <xf numFmtId="175" fontId="6" fillId="0" borderId="26" xfId="0" applyNumberFormat="1" applyFont="1" applyFill="1" applyBorder="1" applyAlignment="1" applyProtection="1">
      <alignment horizontal="center"/>
      <protection locked="0"/>
    </xf>
    <xf numFmtId="175" fontId="6" fillId="0" borderId="27" xfId="0" applyNumberFormat="1" applyFont="1" applyFill="1" applyBorder="1" applyAlignment="1" applyProtection="1">
      <alignment horizontal="center"/>
      <protection locked="0"/>
    </xf>
    <xf numFmtId="179" fontId="3" fillId="35" borderId="11" xfId="0" applyNumberFormat="1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2" fontId="0" fillId="0" borderId="19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3" fontId="3" fillId="35" borderId="12" xfId="0" applyNumberFormat="1" applyFont="1" applyFill="1" applyBorder="1" applyAlignment="1">
      <alignment horizontal="right"/>
    </xf>
    <xf numFmtId="0" fontId="3" fillId="0" borderId="16" xfId="0" applyFont="1" applyFill="1" applyBorder="1" applyAlignment="1" applyProtection="1">
      <alignment/>
      <protection/>
    </xf>
    <xf numFmtId="3" fontId="3" fillId="35" borderId="16" xfId="0" applyNumberFormat="1" applyFont="1" applyFill="1" applyBorder="1" applyAlignment="1">
      <alignment/>
    </xf>
    <xf numFmtId="0" fontId="3" fillId="35" borderId="12" xfId="0" applyFont="1" applyFill="1" applyBorder="1" applyAlignment="1">
      <alignment horizontal="right"/>
    </xf>
    <xf numFmtId="175" fontId="3" fillId="35" borderId="20" xfId="0" applyNumberFormat="1" applyFont="1" applyFill="1" applyBorder="1" applyAlignment="1" applyProtection="1">
      <alignment/>
      <protection/>
    </xf>
    <xf numFmtId="0" fontId="3" fillId="35" borderId="16" xfId="0" applyFont="1" applyFill="1" applyBorder="1" applyAlignment="1">
      <alignment/>
    </xf>
    <xf numFmtId="0" fontId="9" fillId="35" borderId="16" xfId="0" applyFont="1" applyFill="1" applyBorder="1" applyAlignment="1">
      <alignment/>
    </xf>
    <xf numFmtId="175" fontId="3" fillId="35" borderId="13" xfId="0" applyNumberFormat="1" applyFont="1" applyFill="1" applyBorder="1" applyAlignment="1" applyProtection="1">
      <alignment/>
      <protection/>
    </xf>
    <xf numFmtId="0" fontId="3" fillId="35" borderId="12" xfId="0" applyFont="1" applyFill="1" applyBorder="1" applyAlignment="1">
      <alignment/>
    </xf>
    <xf numFmtId="0" fontId="9" fillId="35" borderId="12" xfId="0" applyFont="1" applyFill="1" applyBorder="1" applyAlignment="1">
      <alignment/>
    </xf>
    <xf numFmtId="0" fontId="3" fillId="35" borderId="11" xfId="0" applyFont="1" applyFill="1" applyBorder="1" applyAlignment="1">
      <alignment horizontal="right"/>
    </xf>
    <xf numFmtId="0" fontId="46" fillId="0" borderId="18" xfId="0" applyFont="1" applyBorder="1" applyAlignment="1">
      <alignment/>
    </xf>
    <xf numFmtId="0" fontId="7" fillId="0" borderId="18" xfId="0" applyFont="1" applyBorder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Undefiniert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74"/>
  <sheetViews>
    <sheetView showGridLines="0" defaultGridColor="0" zoomScale="75" zoomScaleNormal="75" zoomScalePageLayoutView="0" colorId="22" workbookViewId="0" topLeftCell="A1">
      <selection activeCell="L3" sqref="L3"/>
    </sheetView>
  </sheetViews>
  <sheetFormatPr defaultColWidth="9.77734375" defaultRowHeight="15"/>
  <cols>
    <col min="1" max="1" width="22.21484375" style="4" customWidth="1"/>
    <col min="2" max="2" width="7.88671875" style="4" customWidth="1"/>
    <col min="3" max="16" width="7.77734375" style="4" customWidth="1"/>
    <col min="17" max="17" width="7.88671875" style="4" customWidth="1"/>
    <col min="18" max="16384" width="9.77734375" style="4" customWidth="1"/>
  </cols>
  <sheetData>
    <row r="1" spans="1:13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">
      <c r="A2" s="5" t="s">
        <v>19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7" ht="15">
      <c r="A3" s="8" t="s">
        <v>1</v>
      </c>
      <c r="B3" s="9">
        <v>1988</v>
      </c>
      <c r="C3" s="10">
        <v>1989</v>
      </c>
      <c r="D3" s="10">
        <v>1990</v>
      </c>
      <c r="E3" s="10">
        <v>1991</v>
      </c>
      <c r="F3" s="11">
        <v>1992</v>
      </c>
      <c r="G3" s="9">
        <v>1993</v>
      </c>
      <c r="H3" s="10">
        <v>1994</v>
      </c>
      <c r="I3" s="10">
        <v>1995</v>
      </c>
      <c r="J3" s="10">
        <v>1996</v>
      </c>
      <c r="K3" s="12">
        <v>1997</v>
      </c>
      <c r="L3" s="10">
        <v>1998</v>
      </c>
      <c r="M3" s="10">
        <v>1999</v>
      </c>
      <c r="N3" s="13">
        <v>2000</v>
      </c>
      <c r="O3" s="36">
        <v>2001</v>
      </c>
      <c r="P3" s="42">
        <v>2002</v>
      </c>
      <c r="Q3" s="43" t="s">
        <v>22</v>
      </c>
    </row>
    <row r="4" spans="1:17" ht="15">
      <c r="A4" s="9"/>
      <c r="B4" s="104" t="s">
        <v>21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6"/>
    </row>
    <row r="5" spans="1:17" ht="15">
      <c r="A5" s="14" t="s">
        <v>2</v>
      </c>
      <c r="B5" s="15">
        <v>339</v>
      </c>
      <c r="C5" s="15">
        <v>341</v>
      </c>
      <c r="D5" s="15">
        <v>307</v>
      </c>
      <c r="E5" s="15">
        <v>253</v>
      </c>
      <c r="F5" s="15">
        <v>206</v>
      </c>
      <c r="G5" s="15">
        <v>158</v>
      </c>
      <c r="H5" s="15">
        <v>446</v>
      </c>
      <c r="I5" s="15">
        <v>250</v>
      </c>
      <c r="J5" s="15">
        <v>192</v>
      </c>
      <c r="K5" s="15">
        <v>105</v>
      </c>
      <c r="L5" s="15">
        <v>90</v>
      </c>
      <c r="M5" s="15">
        <v>71</v>
      </c>
      <c r="N5" s="16">
        <v>77</v>
      </c>
      <c r="O5" s="37">
        <v>92</v>
      </c>
      <c r="P5" s="37">
        <v>148</v>
      </c>
      <c r="Q5" s="37">
        <v>45</v>
      </c>
    </row>
    <row r="6" spans="1:17" ht="15">
      <c r="A6" s="14" t="s">
        <v>3</v>
      </c>
      <c r="B6" s="15">
        <v>137</v>
      </c>
      <c r="C6" s="15">
        <v>95</v>
      </c>
      <c r="D6" s="15">
        <v>89</v>
      </c>
      <c r="E6" s="15">
        <v>84</v>
      </c>
      <c r="F6" s="15">
        <v>86</v>
      </c>
      <c r="G6" s="15">
        <v>131</v>
      </c>
      <c r="H6" s="15">
        <v>51</v>
      </c>
      <c r="I6" s="15">
        <v>60</v>
      </c>
      <c r="J6" s="15">
        <v>83</v>
      </c>
      <c r="K6" s="15">
        <v>97</v>
      </c>
      <c r="L6" s="15">
        <v>67</v>
      </c>
      <c r="M6" s="15">
        <v>58</v>
      </c>
      <c r="N6" s="17">
        <v>198</v>
      </c>
      <c r="O6" s="38">
        <v>244</v>
      </c>
      <c r="P6" s="38">
        <v>202</v>
      </c>
      <c r="Q6" s="38">
        <v>160</v>
      </c>
    </row>
    <row r="7" spans="1:17" ht="15">
      <c r="A7" s="14" t="s">
        <v>4</v>
      </c>
      <c r="B7" s="15">
        <v>100</v>
      </c>
      <c r="C7" s="15">
        <v>106</v>
      </c>
      <c r="D7" s="15">
        <v>131</v>
      </c>
      <c r="E7" s="15">
        <v>120</v>
      </c>
      <c r="F7" s="15">
        <v>384</v>
      </c>
      <c r="G7" s="15">
        <v>92</v>
      </c>
      <c r="H7" s="15">
        <v>130</v>
      </c>
      <c r="I7" s="15">
        <v>263</v>
      </c>
      <c r="J7" s="15">
        <v>260</v>
      </c>
      <c r="K7" s="15">
        <v>41</v>
      </c>
      <c r="L7" s="15">
        <v>44</v>
      </c>
      <c r="M7" s="15">
        <v>56</v>
      </c>
      <c r="N7" s="17">
        <v>11</v>
      </c>
      <c r="O7" s="38">
        <v>192</v>
      </c>
      <c r="P7" s="38">
        <v>174</v>
      </c>
      <c r="Q7" s="38">
        <v>50</v>
      </c>
    </row>
    <row r="8" spans="1:17" ht="15">
      <c r="A8" s="14" t="s">
        <v>5</v>
      </c>
      <c r="B8" s="15">
        <v>17</v>
      </c>
      <c r="C8" s="15">
        <v>12</v>
      </c>
      <c r="D8" s="15">
        <v>4</v>
      </c>
      <c r="E8" s="15">
        <v>2</v>
      </c>
      <c r="F8" s="15">
        <v>1</v>
      </c>
      <c r="G8" s="15">
        <v>1</v>
      </c>
      <c r="H8" s="15">
        <v>1</v>
      </c>
      <c r="I8" s="15">
        <v>2</v>
      </c>
      <c r="J8" s="15">
        <v>1</v>
      </c>
      <c r="K8" s="15">
        <v>23</v>
      </c>
      <c r="L8" s="15">
        <v>0</v>
      </c>
      <c r="M8" s="15">
        <v>1</v>
      </c>
      <c r="N8" s="17">
        <v>3</v>
      </c>
      <c r="O8" s="38">
        <v>10</v>
      </c>
      <c r="P8" s="38">
        <v>2</v>
      </c>
      <c r="Q8" s="38">
        <v>1</v>
      </c>
    </row>
    <row r="9" spans="1:17" ht="15">
      <c r="A9" s="14" t="s">
        <v>6</v>
      </c>
      <c r="B9" s="15" t="s">
        <v>7</v>
      </c>
      <c r="C9" s="15" t="s">
        <v>7</v>
      </c>
      <c r="D9" s="15" t="s">
        <v>7</v>
      </c>
      <c r="E9" s="15">
        <v>1</v>
      </c>
      <c r="F9" s="15" t="s">
        <v>7</v>
      </c>
      <c r="G9" s="15" t="s">
        <v>7</v>
      </c>
      <c r="H9" s="15">
        <v>1</v>
      </c>
      <c r="I9" s="15">
        <v>0</v>
      </c>
      <c r="J9" s="15" t="s">
        <v>7</v>
      </c>
      <c r="K9" s="15">
        <v>4</v>
      </c>
      <c r="L9" s="18" t="s">
        <v>20</v>
      </c>
      <c r="M9" s="19">
        <v>0</v>
      </c>
      <c r="N9" s="17">
        <v>0</v>
      </c>
      <c r="O9" s="38">
        <v>0</v>
      </c>
      <c r="P9" s="38">
        <v>0</v>
      </c>
      <c r="Q9" s="38">
        <v>0</v>
      </c>
    </row>
    <row r="10" spans="1:17" ht="15">
      <c r="A10" s="14" t="s">
        <v>8</v>
      </c>
      <c r="B10" s="15">
        <v>6</v>
      </c>
      <c r="C10" s="15">
        <v>5</v>
      </c>
      <c r="D10" s="15">
        <v>7</v>
      </c>
      <c r="E10" s="15">
        <v>9</v>
      </c>
      <c r="F10" s="15">
        <v>36</v>
      </c>
      <c r="G10" s="15">
        <v>13</v>
      </c>
      <c r="H10" s="15">
        <v>6</v>
      </c>
      <c r="I10" s="15">
        <v>2</v>
      </c>
      <c r="J10" s="15">
        <v>17</v>
      </c>
      <c r="K10" s="15">
        <v>24</v>
      </c>
      <c r="L10" s="15">
        <v>334</v>
      </c>
      <c r="M10" s="15">
        <v>238</v>
      </c>
      <c r="N10" s="17">
        <v>490</v>
      </c>
      <c r="O10" s="38">
        <v>314</v>
      </c>
      <c r="P10" s="38">
        <v>425</v>
      </c>
      <c r="Q10" s="38">
        <v>553</v>
      </c>
    </row>
    <row r="11" spans="1:17" ht="15">
      <c r="A11" s="20" t="s">
        <v>9</v>
      </c>
      <c r="B11" s="21">
        <f aca="true" t="shared" si="0" ref="B11:Q11">SUM(B5:B10)</f>
        <v>599</v>
      </c>
      <c r="C11" s="21">
        <f t="shared" si="0"/>
        <v>559</v>
      </c>
      <c r="D11" s="21">
        <f t="shared" si="0"/>
        <v>538</v>
      </c>
      <c r="E11" s="21">
        <f t="shared" si="0"/>
        <v>469</v>
      </c>
      <c r="F11" s="21">
        <f t="shared" si="0"/>
        <v>713</v>
      </c>
      <c r="G11" s="21">
        <f t="shared" si="0"/>
        <v>395</v>
      </c>
      <c r="H11" s="21">
        <f t="shared" si="0"/>
        <v>635</v>
      </c>
      <c r="I11" s="21">
        <f t="shared" si="0"/>
        <v>577</v>
      </c>
      <c r="J11" s="21">
        <f t="shared" si="0"/>
        <v>553</v>
      </c>
      <c r="K11" s="21">
        <f t="shared" si="0"/>
        <v>294</v>
      </c>
      <c r="L11" s="21">
        <f t="shared" si="0"/>
        <v>535</v>
      </c>
      <c r="M11" s="21">
        <f t="shared" si="0"/>
        <v>424</v>
      </c>
      <c r="N11" s="17">
        <f t="shared" si="0"/>
        <v>779</v>
      </c>
      <c r="O11" s="38">
        <f t="shared" si="0"/>
        <v>852</v>
      </c>
      <c r="P11" s="38">
        <f t="shared" si="0"/>
        <v>951</v>
      </c>
      <c r="Q11" s="38">
        <f t="shared" si="0"/>
        <v>809</v>
      </c>
    </row>
    <row r="12" spans="1:17" ht="15">
      <c r="A12" s="14" t="s">
        <v>10</v>
      </c>
      <c r="B12" s="15">
        <v>28</v>
      </c>
      <c r="C12" s="15">
        <v>51</v>
      </c>
      <c r="D12" s="15">
        <v>76</v>
      </c>
      <c r="E12" s="15">
        <v>461</v>
      </c>
      <c r="F12" s="15">
        <v>536</v>
      </c>
      <c r="G12" s="15">
        <v>805</v>
      </c>
      <c r="H12" s="15">
        <v>887</v>
      </c>
      <c r="I12" s="15">
        <v>952</v>
      </c>
      <c r="J12" s="15">
        <v>1027</v>
      </c>
      <c r="K12" s="15">
        <v>1810</v>
      </c>
      <c r="L12" s="15">
        <v>2377</v>
      </c>
      <c r="M12" s="15">
        <v>1818</v>
      </c>
      <c r="N12" s="22">
        <v>2330</v>
      </c>
      <c r="O12" s="39">
        <v>2366</v>
      </c>
      <c r="P12" s="39">
        <v>2288</v>
      </c>
      <c r="Q12" s="39">
        <v>2811</v>
      </c>
    </row>
    <row r="13" spans="1:17" ht="15">
      <c r="A13" s="14" t="s">
        <v>11</v>
      </c>
      <c r="B13" s="15">
        <v>146</v>
      </c>
      <c r="C13" s="15">
        <v>145</v>
      </c>
      <c r="D13" s="15">
        <v>148</v>
      </c>
      <c r="E13" s="15">
        <v>200</v>
      </c>
      <c r="F13" s="15">
        <v>229</v>
      </c>
      <c r="G13" s="15">
        <v>281</v>
      </c>
      <c r="H13" s="15">
        <v>348</v>
      </c>
      <c r="I13" s="15">
        <v>408</v>
      </c>
      <c r="J13" s="15">
        <v>471</v>
      </c>
      <c r="K13" s="15">
        <v>277</v>
      </c>
      <c r="L13" s="15">
        <v>256</v>
      </c>
      <c r="M13" s="15">
        <v>377</v>
      </c>
      <c r="N13" s="17">
        <v>354</v>
      </c>
      <c r="O13" s="38">
        <v>322</v>
      </c>
      <c r="P13" s="38">
        <v>367</v>
      </c>
      <c r="Q13" s="38">
        <v>448</v>
      </c>
    </row>
    <row r="14" spans="1:17" ht="15">
      <c r="A14" s="14" t="s">
        <v>8</v>
      </c>
      <c r="B14" s="15">
        <v>13</v>
      </c>
      <c r="C14" s="15">
        <v>24</v>
      </c>
      <c r="D14" s="15">
        <v>13</v>
      </c>
      <c r="E14" s="15">
        <v>92</v>
      </c>
      <c r="F14" s="15">
        <v>56</v>
      </c>
      <c r="G14" s="15">
        <v>93</v>
      </c>
      <c r="H14" s="15">
        <v>106</v>
      </c>
      <c r="I14" s="15">
        <v>115</v>
      </c>
      <c r="J14" s="15">
        <v>207</v>
      </c>
      <c r="K14" s="15">
        <v>210</v>
      </c>
      <c r="L14" s="15">
        <v>181</v>
      </c>
      <c r="M14" s="15">
        <v>355</v>
      </c>
      <c r="N14" s="17">
        <v>399</v>
      </c>
      <c r="O14" s="38">
        <v>764</v>
      </c>
      <c r="P14" s="38">
        <v>661</v>
      </c>
      <c r="Q14" s="38">
        <v>750</v>
      </c>
    </row>
    <row r="15" spans="1:17" ht="15">
      <c r="A15" s="20" t="s">
        <v>12</v>
      </c>
      <c r="B15" s="21">
        <f aca="true" t="shared" si="1" ref="B15:Q15">SUM(B12:B14)</f>
        <v>187</v>
      </c>
      <c r="C15" s="21">
        <f t="shared" si="1"/>
        <v>220</v>
      </c>
      <c r="D15" s="21">
        <f t="shared" si="1"/>
        <v>237</v>
      </c>
      <c r="E15" s="21">
        <f t="shared" si="1"/>
        <v>753</v>
      </c>
      <c r="F15" s="21">
        <f t="shared" si="1"/>
        <v>821</v>
      </c>
      <c r="G15" s="21">
        <f t="shared" si="1"/>
        <v>1179</v>
      </c>
      <c r="H15" s="21">
        <f t="shared" si="1"/>
        <v>1341</v>
      </c>
      <c r="I15" s="21">
        <f t="shared" si="1"/>
        <v>1475</v>
      </c>
      <c r="J15" s="21">
        <f t="shared" si="1"/>
        <v>1705</v>
      </c>
      <c r="K15" s="21">
        <f t="shared" si="1"/>
        <v>2297</v>
      </c>
      <c r="L15" s="21">
        <f t="shared" si="1"/>
        <v>2814</v>
      </c>
      <c r="M15" s="21">
        <f t="shared" si="1"/>
        <v>2550</v>
      </c>
      <c r="N15" s="23">
        <f t="shared" si="1"/>
        <v>3083</v>
      </c>
      <c r="O15" s="40">
        <f t="shared" si="1"/>
        <v>3452</v>
      </c>
      <c r="P15" s="40">
        <f t="shared" si="1"/>
        <v>3316</v>
      </c>
      <c r="Q15" s="40">
        <f t="shared" si="1"/>
        <v>4009</v>
      </c>
    </row>
    <row r="16" spans="1:17" ht="15">
      <c r="A16" s="14" t="s">
        <v>13</v>
      </c>
      <c r="B16" s="15">
        <v>74</v>
      </c>
      <c r="C16" s="15">
        <v>97</v>
      </c>
      <c r="D16" s="15">
        <v>27</v>
      </c>
      <c r="E16" s="15">
        <v>30</v>
      </c>
      <c r="F16" s="15">
        <v>16</v>
      </c>
      <c r="G16" s="15">
        <v>9</v>
      </c>
      <c r="H16" s="15">
        <v>14</v>
      </c>
      <c r="I16" s="15">
        <v>4</v>
      </c>
      <c r="J16" s="15">
        <v>74</v>
      </c>
      <c r="K16" s="15">
        <v>53</v>
      </c>
      <c r="L16" s="15">
        <v>442</v>
      </c>
      <c r="M16" s="15">
        <v>90</v>
      </c>
      <c r="N16" s="16">
        <v>197</v>
      </c>
      <c r="O16" s="37">
        <v>133</v>
      </c>
      <c r="P16" s="37">
        <v>478</v>
      </c>
      <c r="Q16" s="37">
        <v>399</v>
      </c>
    </row>
    <row r="17" spans="1:17" ht="15">
      <c r="A17" s="14" t="s">
        <v>14</v>
      </c>
      <c r="B17" s="15" t="s">
        <v>7</v>
      </c>
      <c r="C17" s="15" t="s">
        <v>7</v>
      </c>
      <c r="D17" s="15" t="s">
        <v>7</v>
      </c>
      <c r="E17" s="15">
        <v>0</v>
      </c>
      <c r="F17" s="15">
        <v>1</v>
      </c>
      <c r="G17" s="15" t="s">
        <v>7</v>
      </c>
      <c r="H17" s="15">
        <v>2</v>
      </c>
      <c r="I17" s="15" t="s">
        <v>7</v>
      </c>
      <c r="J17" s="15">
        <v>16</v>
      </c>
      <c r="K17" s="15">
        <v>4</v>
      </c>
      <c r="L17" s="15">
        <v>54</v>
      </c>
      <c r="M17" s="15">
        <v>2</v>
      </c>
      <c r="N17" s="17">
        <v>81</v>
      </c>
      <c r="O17" s="38">
        <v>0</v>
      </c>
      <c r="P17" s="38">
        <v>0</v>
      </c>
      <c r="Q17" s="38">
        <v>0</v>
      </c>
    </row>
    <row r="18" spans="1:17" ht="15">
      <c r="A18" s="14" t="s">
        <v>15</v>
      </c>
      <c r="B18" s="15" t="s">
        <v>7</v>
      </c>
      <c r="C18" s="15">
        <v>29</v>
      </c>
      <c r="D18" s="15">
        <v>27</v>
      </c>
      <c r="E18" s="15">
        <v>69</v>
      </c>
      <c r="F18" s="15">
        <v>71</v>
      </c>
      <c r="G18" s="15">
        <v>41</v>
      </c>
      <c r="H18" s="15" t="s">
        <v>7</v>
      </c>
      <c r="I18" s="15" t="s">
        <v>7</v>
      </c>
      <c r="J18" s="15">
        <v>40</v>
      </c>
      <c r="K18" s="15">
        <v>10</v>
      </c>
      <c r="L18" s="15">
        <v>78</v>
      </c>
      <c r="M18" s="15">
        <v>64</v>
      </c>
      <c r="N18" s="17">
        <v>522</v>
      </c>
      <c r="O18" s="38">
        <v>868</v>
      </c>
      <c r="P18" s="40">
        <v>1132</v>
      </c>
      <c r="Q18" s="38">
        <v>296</v>
      </c>
    </row>
    <row r="19" spans="1:17" ht="15">
      <c r="A19" s="14" t="s">
        <v>16</v>
      </c>
      <c r="B19" s="15">
        <v>1</v>
      </c>
      <c r="C19" s="15">
        <v>2</v>
      </c>
      <c r="D19" s="15">
        <v>10</v>
      </c>
      <c r="E19" s="15">
        <v>41</v>
      </c>
      <c r="F19" s="15">
        <v>68</v>
      </c>
      <c r="G19" s="15">
        <v>337</v>
      </c>
      <c r="H19" s="15">
        <v>384</v>
      </c>
      <c r="I19" s="15">
        <v>337</v>
      </c>
      <c r="J19" s="15">
        <v>304</v>
      </c>
      <c r="K19" s="15">
        <v>336</v>
      </c>
      <c r="L19" s="15">
        <v>350</v>
      </c>
      <c r="M19" s="15">
        <v>687</v>
      </c>
      <c r="N19" s="17">
        <v>987</v>
      </c>
      <c r="O19" s="40">
        <v>1351</v>
      </c>
      <c r="P19" s="40">
        <v>1112</v>
      </c>
      <c r="Q19" s="38">
        <v>858</v>
      </c>
    </row>
    <row r="20" spans="1:17" ht="15">
      <c r="A20" s="20" t="s">
        <v>8</v>
      </c>
      <c r="B20" s="21">
        <v>25</v>
      </c>
      <c r="C20" s="21">
        <v>0</v>
      </c>
      <c r="D20" s="21">
        <v>11</v>
      </c>
      <c r="E20" s="21">
        <v>5</v>
      </c>
      <c r="F20" s="21">
        <f>221-68</f>
        <v>153</v>
      </c>
      <c r="G20" s="21">
        <f>446-337</f>
        <v>109</v>
      </c>
      <c r="H20" s="21">
        <f>555-384</f>
        <v>171</v>
      </c>
      <c r="I20" s="21">
        <f>545-337</f>
        <v>208</v>
      </c>
      <c r="J20" s="21">
        <v>303</v>
      </c>
      <c r="K20" s="21">
        <v>172</v>
      </c>
      <c r="L20" s="21">
        <v>210</v>
      </c>
      <c r="M20" s="21">
        <v>177</v>
      </c>
      <c r="N20" s="17">
        <v>338</v>
      </c>
      <c r="O20" s="38">
        <v>205</v>
      </c>
      <c r="P20" s="38">
        <v>195</v>
      </c>
      <c r="Q20" s="38">
        <v>123</v>
      </c>
    </row>
    <row r="21" spans="1:17" ht="15">
      <c r="A21" s="20" t="s">
        <v>17</v>
      </c>
      <c r="B21" s="21">
        <f aca="true" t="shared" si="2" ref="B21:Q21">SUM(B16:B20)+B11+B15</f>
        <v>886</v>
      </c>
      <c r="C21" s="21">
        <f t="shared" si="2"/>
        <v>907</v>
      </c>
      <c r="D21" s="21">
        <f t="shared" si="2"/>
        <v>850</v>
      </c>
      <c r="E21" s="21">
        <f t="shared" si="2"/>
        <v>1367</v>
      </c>
      <c r="F21" s="21">
        <f t="shared" si="2"/>
        <v>1843</v>
      </c>
      <c r="G21" s="21">
        <f t="shared" si="2"/>
        <v>2070</v>
      </c>
      <c r="H21" s="21">
        <f t="shared" si="2"/>
        <v>2547</v>
      </c>
      <c r="I21" s="21">
        <f t="shared" si="2"/>
        <v>2601</v>
      </c>
      <c r="J21" s="21">
        <f t="shared" si="2"/>
        <v>2995</v>
      </c>
      <c r="K21" s="21">
        <f t="shared" si="2"/>
        <v>3166</v>
      </c>
      <c r="L21" s="21">
        <f t="shared" si="2"/>
        <v>4483</v>
      </c>
      <c r="M21" s="21">
        <f t="shared" si="2"/>
        <v>3994</v>
      </c>
      <c r="N21" s="24">
        <f t="shared" si="2"/>
        <v>5987</v>
      </c>
      <c r="O21" s="41">
        <f t="shared" si="2"/>
        <v>6861</v>
      </c>
      <c r="P21" s="41">
        <f t="shared" si="2"/>
        <v>7184</v>
      </c>
      <c r="Q21" s="41">
        <f t="shared" si="2"/>
        <v>6494</v>
      </c>
    </row>
    <row r="22" spans="1:17" ht="15">
      <c r="A22" s="25" t="s">
        <v>18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6"/>
      <c r="N22" s="27"/>
      <c r="O22" s="27"/>
      <c r="P22" s="27"/>
      <c r="Q22" s="28"/>
    </row>
    <row r="23" spans="1:17" ht="15">
      <c r="A23" s="29" t="s">
        <v>25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1"/>
      <c r="O23" s="31"/>
      <c r="P23" s="31"/>
      <c r="Q23" s="32"/>
    </row>
    <row r="41" ht="15">
      <c r="A41" s="2"/>
    </row>
    <row r="43" ht="15">
      <c r="A43" s="2"/>
    </row>
    <row r="45" spans="1:2" ht="15">
      <c r="A45" s="2"/>
      <c r="B45" s="33"/>
    </row>
    <row r="47" spans="1:20" ht="15">
      <c r="A47" s="2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5"/>
      <c r="M47" s="34"/>
      <c r="N47" s="35"/>
      <c r="O47" s="34"/>
      <c r="P47" s="35"/>
      <c r="Q47" s="34"/>
      <c r="R47" s="35"/>
      <c r="S47" s="34"/>
      <c r="T47" s="35"/>
    </row>
    <row r="48" spans="1:20" ht="15">
      <c r="A48" s="2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5"/>
      <c r="M48" s="34"/>
      <c r="N48" s="35"/>
      <c r="O48" s="34"/>
      <c r="P48" s="35"/>
      <c r="Q48" s="34"/>
      <c r="R48" s="35"/>
      <c r="S48" s="34"/>
      <c r="T48" s="35"/>
    </row>
    <row r="49" spans="1:20" ht="15">
      <c r="A49" s="2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5"/>
      <c r="M49" s="34"/>
      <c r="N49" s="35"/>
      <c r="O49" s="34"/>
      <c r="P49" s="35"/>
      <c r="Q49" s="34"/>
      <c r="R49" s="35"/>
      <c r="S49" s="34"/>
      <c r="T49" s="35"/>
    </row>
    <row r="50" spans="1:20" ht="15">
      <c r="A50" s="2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5"/>
      <c r="M50" s="34"/>
      <c r="N50" s="35"/>
      <c r="O50" s="34"/>
      <c r="P50" s="35"/>
      <c r="Q50" s="34"/>
      <c r="R50" s="35"/>
      <c r="S50" s="34"/>
      <c r="T50" s="35"/>
    </row>
    <row r="51" spans="1:20" ht="15">
      <c r="A51" s="2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5"/>
      <c r="M51" s="34"/>
      <c r="N51" s="35"/>
      <c r="O51" s="34"/>
      <c r="P51" s="35"/>
      <c r="Q51" s="34"/>
      <c r="R51" s="35"/>
      <c r="S51" s="34"/>
      <c r="T51" s="35"/>
    </row>
    <row r="52" spans="1:20" ht="15">
      <c r="A52" s="2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5"/>
      <c r="M52" s="34"/>
      <c r="N52" s="35"/>
      <c r="O52" s="34"/>
      <c r="P52" s="35"/>
      <c r="Q52" s="34"/>
      <c r="R52" s="35"/>
      <c r="S52" s="34"/>
      <c r="T52" s="35"/>
    </row>
    <row r="53" spans="1:20" ht="15">
      <c r="A53" s="2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5"/>
      <c r="M53" s="34"/>
      <c r="N53" s="35"/>
      <c r="O53" s="34"/>
      <c r="P53" s="35"/>
      <c r="Q53" s="34"/>
      <c r="R53" s="35"/>
      <c r="S53" s="34"/>
      <c r="T53" s="35"/>
    </row>
    <row r="54" spans="1:20" ht="15">
      <c r="A54" s="2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5"/>
      <c r="M54" s="34"/>
      <c r="N54" s="35"/>
      <c r="O54" s="34"/>
      <c r="P54" s="35"/>
      <c r="Q54" s="34"/>
      <c r="R54" s="35"/>
      <c r="S54" s="34"/>
      <c r="T54" s="35"/>
    </row>
    <row r="55" spans="1:20" ht="15">
      <c r="A55" s="2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5"/>
      <c r="M55" s="34"/>
      <c r="N55" s="35"/>
      <c r="O55" s="34"/>
      <c r="P55" s="35"/>
      <c r="Q55" s="34"/>
      <c r="R55" s="35"/>
      <c r="S55" s="34"/>
      <c r="T55" s="35"/>
    </row>
    <row r="56" spans="1:20" ht="15">
      <c r="A56" s="2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5"/>
      <c r="M56" s="34"/>
      <c r="N56" s="35"/>
      <c r="O56" s="34"/>
      <c r="P56" s="35"/>
      <c r="Q56" s="34"/>
      <c r="R56" s="35"/>
      <c r="S56" s="34"/>
      <c r="T56" s="35"/>
    </row>
    <row r="57" spans="1:20" ht="15">
      <c r="A57" s="2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5"/>
      <c r="M57" s="34"/>
      <c r="N57" s="35"/>
      <c r="O57" s="34"/>
      <c r="P57" s="35"/>
      <c r="Q57" s="34"/>
      <c r="R57" s="35"/>
      <c r="S57" s="34"/>
      <c r="T57" s="35"/>
    </row>
    <row r="58" spans="1:20" ht="15">
      <c r="A58" s="2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5"/>
      <c r="M58" s="34"/>
      <c r="N58" s="35"/>
      <c r="O58" s="34"/>
      <c r="P58" s="35"/>
      <c r="Q58" s="34"/>
      <c r="R58" s="35"/>
      <c r="S58" s="34"/>
      <c r="T58" s="35"/>
    </row>
    <row r="59" spans="1:20" ht="15">
      <c r="A59" s="2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5"/>
      <c r="M59" s="34"/>
      <c r="N59" s="35"/>
      <c r="O59" s="34"/>
      <c r="P59" s="35"/>
      <c r="Q59" s="34"/>
      <c r="R59" s="35"/>
      <c r="S59" s="34"/>
      <c r="T59" s="35"/>
    </row>
    <row r="60" spans="1:20" ht="15">
      <c r="A60" s="2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5"/>
      <c r="M60" s="34"/>
      <c r="N60" s="35"/>
      <c r="O60" s="34"/>
      <c r="P60" s="35"/>
      <c r="Q60" s="34"/>
      <c r="R60" s="35"/>
      <c r="S60" s="34"/>
      <c r="T60" s="35"/>
    </row>
    <row r="61" spans="1:20" ht="15">
      <c r="A61" s="2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5"/>
      <c r="M61" s="34"/>
      <c r="N61" s="35"/>
      <c r="O61" s="34"/>
      <c r="P61" s="35"/>
      <c r="Q61" s="34"/>
      <c r="R61" s="35"/>
      <c r="S61" s="34"/>
      <c r="T61" s="35"/>
    </row>
    <row r="62" spans="1:20" ht="15">
      <c r="A62" s="2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5"/>
      <c r="M62" s="34"/>
      <c r="N62" s="35"/>
      <c r="O62" s="34"/>
      <c r="P62" s="35"/>
      <c r="Q62" s="34"/>
      <c r="R62" s="35"/>
      <c r="S62" s="34"/>
      <c r="T62" s="35"/>
    </row>
    <row r="63" spans="1:20" ht="15">
      <c r="A63" s="2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5"/>
      <c r="M63" s="34"/>
      <c r="N63" s="35"/>
      <c r="O63" s="34"/>
      <c r="P63" s="35"/>
      <c r="Q63" s="34"/>
      <c r="R63" s="35"/>
      <c r="S63" s="34"/>
      <c r="T63" s="35"/>
    </row>
    <row r="64" spans="1:20" ht="15">
      <c r="A64" s="2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5"/>
      <c r="M64" s="34"/>
      <c r="N64" s="35"/>
      <c r="O64" s="34"/>
      <c r="P64" s="35"/>
      <c r="Q64" s="34"/>
      <c r="R64" s="35"/>
      <c r="S64" s="34"/>
      <c r="T64" s="35"/>
    </row>
    <row r="65" spans="1:20" ht="15">
      <c r="A65" s="2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5"/>
      <c r="M65" s="34"/>
      <c r="N65" s="35"/>
      <c r="O65" s="34"/>
      <c r="P65" s="35"/>
      <c r="Q65" s="34"/>
      <c r="R65" s="35"/>
      <c r="S65" s="34"/>
      <c r="T65" s="35"/>
    </row>
    <row r="66" spans="1:20" ht="15">
      <c r="A66" s="2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5"/>
      <c r="M66" s="34"/>
      <c r="N66" s="35"/>
      <c r="O66" s="34"/>
      <c r="P66" s="35"/>
      <c r="Q66" s="34"/>
      <c r="R66" s="35"/>
      <c r="S66" s="34"/>
      <c r="T66" s="35"/>
    </row>
    <row r="67" spans="1:20" ht="15">
      <c r="A67" s="2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5"/>
      <c r="M67" s="34"/>
      <c r="N67" s="35"/>
      <c r="O67" s="34"/>
      <c r="P67" s="35"/>
      <c r="Q67" s="34"/>
      <c r="R67" s="35"/>
      <c r="S67" s="34"/>
      <c r="T67" s="35"/>
    </row>
    <row r="68" spans="1:20" ht="15">
      <c r="A68" s="2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5"/>
      <c r="M68" s="34"/>
      <c r="N68" s="35"/>
      <c r="O68" s="34"/>
      <c r="P68" s="35"/>
      <c r="Q68" s="34"/>
      <c r="R68" s="35"/>
      <c r="S68" s="34"/>
      <c r="T68" s="35"/>
    </row>
    <row r="69" spans="1:20" ht="15">
      <c r="A69" s="2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5"/>
      <c r="M69" s="34"/>
      <c r="N69" s="35"/>
      <c r="O69" s="34"/>
      <c r="P69" s="35"/>
      <c r="Q69" s="34"/>
      <c r="R69" s="35"/>
      <c r="S69" s="34"/>
      <c r="T69" s="35"/>
    </row>
    <row r="70" spans="1:20" ht="15">
      <c r="A70" s="2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5"/>
      <c r="M70" s="34"/>
      <c r="N70" s="35"/>
      <c r="O70" s="34"/>
      <c r="P70" s="35"/>
      <c r="Q70" s="34"/>
      <c r="R70" s="35"/>
      <c r="S70" s="34"/>
      <c r="T70" s="35"/>
    </row>
    <row r="71" spans="1:20" ht="15">
      <c r="A71" s="2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5"/>
      <c r="M71" s="34"/>
      <c r="N71" s="35"/>
      <c r="O71" s="34"/>
      <c r="P71" s="35"/>
      <c r="Q71" s="34"/>
      <c r="R71" s="35"/>
      <c r="S71" s="34"/>
      <c r="T71" s="35"/>
    </row>
    <row r="72" spans="1:20" ht="15">
      <c r="A72" s="2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5"/>
      <c r="M72" s="34"/>
      <c r="N72" s="35"/>
      <c r="O72" s="34"/>
      <c r="P72" s="35"/>
      <c r="Q72" s="34"/>
      <c r="R72" s="35"/>
      <c r="S72" s="34"/>
      <c r="T72" s="35"/>
    </row>
    <row r="73" ht="15">
      <c r="A73" s="2"/>
    </row>
    <row r="74" spans="1:20" ht="15">
      <c r="A74" s="2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5"/>
      <c r="M74" s="34"/>
      <c r="N74" s="35"/>
      <c r="O74" s="34"/>
      <c r="P74" s="35"/>
      <c r="Q74" s="34"/>
      <c r="R74" s="35"/>
      <c r="S74" s="34"/>
      <c r="T74" s="35"/>
    </row>
  </sheetData>
  <sheetProtection/>
  <mergeCells count="1">
    <mergeCell ref="B4:Q4"/>
  </mergeCells>
  <printOptions horizontalCentered="1" verticalCentered="1"/>
  <pageMargins left="0" right="0" top="0.3937007874015748" bottom="0.3937007874015748" header="0.5118110236220472" footer="0.5118110236220472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74"/>
  <sheetViews>
    <sheetView showGridLines="0" defaultGridColor="0" zoomScale="75" zoomScaleNormal="75" zoomScalePageLayoutView="0" colorId="22" workbookViewId="0" topLeftCell="C1">
      <selection activeCell="B4" sqref="B4:O4"/>
    </sheetView>
  </sheetViews>
  <sheetFormatPr defaultColWidth="9.77734375" defaultRowHeight="15"/>
  <cols>
    <col min="1" max="1" width="22.21484375" style="4" customWidth="1"/>
    <col min="2" max="14" width="7.77734375" style="4" customWidth="1"/>
    <col min="15" max="15" width="7.88671875" style="4" customWidth="1"/>
    <col min="16" max="16384" width="9.77734375" style="4" customWidth="1"/>
  </cols>
  <sheetData>
    <row r="1" spans="1:11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5">
      <c r="A2" s="5" t="s">
        <v>19</v>
      </c>
      <c r="B2" s="6"/>
      <c r="C2" s="6"/>
      <c r="D2" s="6"/>
      <c r="E2" s="6"/>
      <c r="F2" s="6"/>
      <c r="G2" s="6"/>
      <c r="H2" s="6"/>
      <c r="I2" s="6"/>
      <c r="J2" s="6"/>
      <c r="K2" s="7"/>
    </row>
    <row r="3" spans="1:15" ht="15">
      <c r="A3" s="8" t="s">
        <v>1</v>
      </c>
      <c r="B3" s="10">
        <v>1990</v>
      </c>
      <c r="C3" s="10">
        <v>1991</v>
      </c>
      <c r="D3" s="11">
        <v>1992</v>
      </c>
      <c r="E3" s="9">
        <v>1993</v>
      </c>
      <c r="F3" s="10">
        <v>1994</v>
      </c>
      <c r="G3" s="10">
        <v>1995</v>
      </c>
      <c r="H3" s="10">
        <v>1996</v>
      </c>
      <c r="I3" s="12">
        <v>1997</v>
      </c>
      <c r="J3" s="10">
        <v>1998</v>
      </c>
      <c r="K3" s="10">
        <v>1999</v>
      </c>
      <c r="L3" s="13">
        <v>2000</v>
      </c>
      <c r="M3" s="36">
        <v>2001</v>
      </c>
      <c r="N3" s="42">
        <v>2002</v>
      </c>
      <c r="O3" s="46" t="s">
        <v>22</v>
      </c>
    </row>
    <row r="4" spans="1:15" ht="15">
      <c r="A4" s="9"/>
      <c r="B4" s="105" t="s">
        <v>21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6"/>
    </row>
    <row r="5" spans="1:15" ht="15">
      <c r="A5" s="14" t="s">
        <v>2</v>
      </c>
      <c r="B5" s="15">
        <v>307</v>
      </c>
      <c r="C5" s="15">
        <v>253</v>
      </c>
      <c r="D5" s="15">
        <v>206</v>
      </c>
      <c r="E5" s="15">
        <v>158</v>
      </c>
      <c r="F5" s="15">
        <v>446</v>
      </c>
      <c r="G5" s="15">
        <v>250</v>
      </c>
      <c r="H5" s="15">
        <v>192</v>
      </c>
      <c r="I5" s="15">
        <v>105</v>
      </c>
      <c r="J5" s="15">
        <v>90</v>
      </c>
      <c r="K5" s="15">
        <v>71</v>
      </c>
      <c r="L5" s="16">
        <v>77</v>
      </c>
      <c r="M5" s="37">
        <v>92</v>
      </c>
      <c r="N5" s="37">
        <v>148</v>
      </c>
      <c r="O5" s="37">
        <v>45</v>
      </c>
    </row>
    <row r="6" spans="1:15" ht="15">
      <c r="A6" s="14" t="s">
        <v>3</v>
      </c>
      <c r="B6" s="15">
        <v>89</v>
      </c>
      <c r="C6" s="15">
        <v>84</v>
      </c>
      <c r="D6" s="15">
        <v>86</v>
      </c>
      <c r="E6" s="15">
        <v>131</v>
      </c>
      <c r="F6" s="15">
        <v>51</v>
      </c>
      <c r="G6" s="15">
        <v>60</v>
      </c>
      <c r="H6" s="15">
        <v>83</v>
      </c>
      <c r="I6" s="15">
        <v>97</v>
      </c>
      <c r="J6" s="15">
        <v>67</v>
      </c>
      <c r="K6" s="15">
        <v>58</v>
      </c>
      <c r="L6" s="17">
        <v>198</v>
      </c>
      <c r="M6" s="38">
        <v>244</v>
      </c>
      <c r="N6" s="38">
        <v>202</v>
      </c>
      <c r="O6" s="38">
        <v>160</v>
      </c>
    </row>
    <row r="7" spans="1:15" ht="15">
      <c r="A7" s="14" t="s">
        <v>4</v>
      </c>
      <c r="B7" s="15">
        <v>131</v>
      </c>
      <c r="C7" s="15">
        <v>120</v>
      </c>
      <c r="D7" s="15">
        <v>384</v>
      </c>
      <c r="E7" s="15">
        <v>92</v>
      </c>
      <c r="F7" s="15">
        <v>130</v>
      </c>
      <c r="G7" s="15">
        <v>263</v>
      </c>
      <c r="H7" s="15">
        <v>260</v>
      </c>
      <c r="I7" s="15">
        <v>41</v>
      </c>
      <c r="J7" s="15">
        <v>44</v>
      </c>
      <c r="K7" s="15">
        <v>56</v>
      </c>
      <c r="L7" s="17">
        <v>11</v>
      </c>
      <c r="M7" s="38">
        <v>192</v>
      </c>
      <c r="N7" s="38">
        <v>174</v>
      </c>
      <c r="O7" s="38">
        <v>50</v>
      </c>
    </row>
    <row r="8" spans="1:15" ht="15">
      <c r="A8" s="14" t="s">
        <v>5</v>
      </c>
      <c r="B8" s="15">
        <v>4</v>
      </c>
      <c r="C8" s="15">
        <v>2</v>
      </c>
      <c r="D8" s="15">
        <v>1</v>
      </c>
      <c r="E8" s="15">
        <v>1</v>
      </c>
      <c r="F8" s="15">
        <v>1</v>
      </c>
      <c r="G8" s="15">
        <v>2</v>
      </c>
      <c r="H8" s="15">
        <v>1</v>
      </c>
      <c r="I8" s="15">
        <v>23</v>
      </c>
      <c r="J8" s="15">
        <v>0</v>
      </c>
      <c r="K8" s="15">
        <v>1</v>
      </c>
      <c r="L8" s="17">
        <v>3</v>
      </c>
      <c r="M8" s="38">
        <v>10</v>
      </c>
      <c r="N8" s="38">
        <v>2</v>
      </c>
      <c r="O8" s="38">
        <v>1</v>
      </c>
    </row>
    <row r="9" spans="1:15" ht="15">
      <c r="A9" s="14" t="s">
        <v>6</v>
      </c>
      <c r="B9" s="15" t="s">
        <v>7</v>
      </c>
      <c r="C9" s="15">
        <v>1</v>
      </c>
      <c r="D9" s="15" t="s">
        <v>7</v>
      </c>
      <c r="E9" s="15" t="s">
        <v>7</v>
      </c>
      <c r="F9" s="15">
        <v>1</v>
      </c>
      <c r="G9" s="15">
        <v>0</v>
      </c>
      <c r="H9" s="15" t="s">
        <v>7</v>
      </c>
      <c r="I9" s="15">
        <v>4</v>
      </c>
      <c r="J9" s="18" t="s">
        <v>20</v>
      </c>
      <c r="K9" s="19">
        <v>0</v>
      </c>
      <c r="L9" s="17">
        <v>0</v>
      </c>
      <c r="M9" s="38">
        <v>0</v>
      </c>
      <c r="N9" s="38">
        <v>0</v>
      </c>
      <c r="O9" s="38">
        <v>0</v>
      </c>
    </row>
    <row r="10" spans="1:15" ht="15">
      <c r="A10" s="14" t="s">
        <v>8</v>
      </c>
      <c r="B10" s="15">
        <v>7</v>
      </c>
      <c r="C10" s="15">
        <v>9</v>
      </c>
      <c r="D10" s="15">
        <v>36</v>
      </c>
      <c r="E10" s="15">
        <v>13</v>
      </c>
      <c r="F10" s="15">
        <v>6</v>
      </c>
      <c r="G10" s="15">
        <v>2</v>
      </c>
      <c r="H10" s="15">
        <v>17</v>
      </c>
      <c r="I10" s="15">
        <v>24</v>
      </c>
      <c r="J10" s="15">
        <v>334</v>
      </c>
      <c r="K10" s="15">
        <v>238</v>
      </c>
      <c r="L10" s="17">
        <v>490</v>
      </c>
      <c r="M10" s="38">
        <v>314</v>
      </c>
      <c r="N10" s="38">
        <v>425</v>
      </c>
      <c r="O10" s="38">
        <v>553</v>
      </c>
    </row>
    <row r="11" spans="1:15" ht="15">
      <c r="A11" s="20" t="s">
        <v>9</v>
      </c>
      <c r="B11" s="21">
        <f aca="true" t="shared" si="0" ref="B11:O11">SUM(B5:B10)</f>
        <v>538</v>
      </c>
      <c r="C11" s="21">
        <f t="shared" si="0"/>
        <v>469</v>
      </c>
      <c r="D11" s="21">
        <f t="shared" si="0"/>
        <v>713</v>
      </c>
      <c r="E11" s="21">
        <f t="shared" si="0"/>
        <v>395</v>
      </c>
      <c r="F11" s="21">
        <f t="shared" si="0"/>
        <v>635</v>
      </c>
      <c r="G11" s="21">
        <f t="shared" si="0"/>
        <v>577</v>
      </c>
      <c r="H11" s="21">
        <f t="shared" si="0"/>
        <v>553</v>
      </c>
      <c r="I11" s="21">
        <f t="shared" si="0"/>
        <v>294</v>
      </c>
      <c r="J11" s="21">
        <f t="shared" si="0"/>
        <v>535</v>
      </c>
      <c r="K11" s="21">
        <f t="shared" si="0"/>
        <v>424</v>
      </c>
      <c r="L11" s="17">
        <f t="shared" si="0"/>
        <v>779</v>
      </c>
      <c r="M11" s="38">
        <f t="shared" si="0"/>
        <v>852</v>
      </c>
      <c r="N11" s="38">
        <f t="shared" si="0"/>
        <v>951</v>
      </c>
      <c r="O11" s="38">
        <f t="shared" si="0"/>
        <v>809</v>
      </c>
    </row>
    <row r="12" spans="1:15" ht="15">
      <c r="A12" s="14" t="s">
        <v>10</v>
      </c>
      <c r="B12" s="15">
        <v>76</v>
      </c>
      <c r="C12" s="15">
        <v>461</v>
      </c>
      <c r="D12" s="15">
        <v>536</v>
      </c>
      <c r="E12" s="15">
        <v>805</v>
      </c>
      <c r="F12" s="15">
        <v>887</v>
      </c>
      <c r="G12" s="15">
        <v>952</v>
      </c>
      <c r="H12" s="15">
        <v>1027</v>
      </c>
      <c r="I12" s="15">
        <v>1810</v>
      </c>
      <c r="J12" s="15">
        <v>2377</v>
      </c>
      <c r="K12" s="15">
        <v>1818</v>
      </c>
      <c r="L12" s="22">
        <v>2330</v>
      </c>
      <c r="M12" s="39">
        <v>2366</v>
      </c>
      <c r="N12" s="39">
        <v>2288</v>
      </c>
      <c r="O12" s="39">
        <v>2811</v>
      </c>
    </row>
    <row r="13" spans="1:15" ht="15">
      <c r="A13" s="14" t="s">
        <v>11</v>
      </c>
      <c r="B13" s="15">
        <v>148</v>
      </c>
      <c r="C13" s="15">
        <v>200</v>
      </c>
      <c r="D13" s="15">
        <v>229</v>
      </c>
      <c r="E13" s="15">
        <v>281</v>
      </c>
      <c r="F13" s="15">
        <v>348</v>
      </c>
      <c r="G13" s="15">
        <v>408</v>
      </c>
      <c r="H13" s="15">
        <v>471</v>
      </c>
      <c r="I13" s="15">
        <v>277</v>
      </c>
      <c r="J13" s="15">
        <v>256</v>
      </c>
      <c r="K13" s="15">
        <v>377</v>
      </c>
      <c r="L13" s="17">
        <v>354</v>
      </c>
      <c r="M13" s="38">
        <v>322</v>
      </c>
      <c r="N13" s="38">
        <v>367</v>
      </c>
      <c r="O13" s="38">
        <v>448</v>
      </c>
    </row>
    <row r="14" spans="1:15" ht="15">
      <c r="A14" s="14" t="s">
        <v>8</v>
      </c>
      <c r="B14" s="15">
        <v>13</v>
      </c>
      <c r="C14" s="15">
        <v>92</v>
      </c>
      <c r="D14" s="15">
        <v>56</v>
      </c>
      <c r="E14" s="15">
        <v>93</v>
      </c>
      <c r="F14" s="15">
        <v>106</v>
      </c>
      <c r="G14" s="15">
        <v>115</v>
      </c>
      <c r="H14" s="15">
        <v>207</v>
      </c>
      <c r="I14" s="15">
        <v>210</v>
      </c>
      <c r="J14" s="15">
        <v>181</v>
      </c>
      <c r="K14" s="15">
        <v>355</v>
      </c>
      <c r="L14" s="17">
        <v>399</v>
      </c>
      <c r="M14" s="38">
        <v>764</v>
      </c>
      <c r="N14" s="38">
        <v>661</v>
      </c>
      <c r="O14" s="38">
        <v>750</v>
      </c>
    </row>
    <row r="15" spans="1:15" ht="15">
      <c r="A15" s="20" t="s">
        <v>12</v>
      </c>
      <c r="B15" s="21">
        <f aca="true" t="shared" si="1" ref="B15:O15">SUM(B12:B14)</f>
        <v>237</v>
      </c>
      <c r="C15" s="21">
        <f t="shared" si="1"/>
        <v>753</v>
      </c>
      <c r="D15" s="21">
        <f t="shared" si="1"/>
        <v>821</v>
      </c>
      <c r="E15" s="21">
        <f t="shared" si="1"/>
        <v>1179</v>
      </c>
      <c r="F15" s="21">
        <f t="shared" si="1"/>
        <v>1341</v>
      </c>
      <c r="G15" s="21">
        <f t="shared" si="1"/>
        <v>1475</v>
      </c>
      <c r="H15" s="21">
        <f t="shared" si="1"/>
        <v>1705</v>
      </c>
      <c r="I15" s="21">
        <f t="shared" si="1"/>
        <v>2297</v>
      </c>
      <c r="J15" s="21">
        <f t="shared" si="1"/>
        <v>2814</v>
      </c>
      <c r="K15" s="21">
        <f t="shared" si="1"/>
        <v>2550</v>
      </c>
      <c r="L15" s="23">
        <f t="shared" si="1"/>
        <v>3083</v>
      </c>
      <c r="M15" s="40">
        <f t="shared" si="1"/>
        <v>3452</v>
      </c>
      <c r="N15" s="40">
        <f t="shared" si="1"/>
        <v>3316</v>
      </c>
      <c r="O15" s="40">
        <f t="shared" si="1"/>
        <v>4009</v>
      </c>
    </row>
    <row r="16" spans="1:15" ht="15">
      <c r="A16" s="14" t="s">
        <v>13</v>
      </c>
      <c r="B16" s="15">
        <v>27</v>
      </c>
      <c r="C16" s="15">
        <v>30</v>
      </c>
      <c r="D16" s="15">
        <v>16</v>
      </c>
      <c r="E16" s="15">
        <v>9</v>
      </c>
      <c r="F16" s="15">
        <v>14</v>
      </c>
      <c r="G16" s="15">
        <v>4</v>
      </c>
      <c r="H16" s="15">
        <v>74</v>
      </c>
      <c r="I16" s="15">
        <v>53</v>
      </c>
      <c r="J16" s="15">
        <v>442</v>
      </c>
      <c r="K16" s="15">
        <v>90</v>
      </c>
      <c r="L16" s="16">
        <v>197</v>
      </c>
      <c r="M16" s="37">
        <v>133</v>
      </c>
      <c r="N16" s="37">
        <v>478</v>
      </c>
      <c r="O16" s="37">
        <v>399</v>
      </c>
    </row>
    <row r="17" spans="1:15" ht="15">
      <c r="A17" s="14" t="s">
        <v>14</v>
      </c>
      <c r="B17" s="15" t="s">
        <v>7</v>
      </c>
      <c r="C17" s="15">
        <v>0</v>
      </c>
      <c r="D17" s="15">
        <v>1</v>
      </c>
      <c r="E17" s="15" t="s">
        <v>7</v>
      </c>
      <c r="F17" s="15">
        <v>2</v>
      </c>
      <c r="G17" s="15" t="s">
        <v>7</v>
      </c>
      <c r="H17" s="15">
        <v>16</v>
      </c>
      <c r="I17" s="15">
        <v>4</v>
      </c>
      <c r="J17" s="15">
        <v>54</v>
      </c>
      <c r="K17" s="15">
        <v>2</v>
      </c>
      <c r="L17" s="17">
        <v>81</v>
      </c>
      <c r="M17" s="38">
        <v>0</v>
      </c>
      <c r="N17" s="38">
        <v>0</v>
      </c>
      <c r="O17" s="38">
        <v>0</v>
      </c>
    </row>
    <row r="18" spans="1:15" ht="15">
      <c r="A18" s="14" t="s">
        <v>15</v>
      </c>
      <c r="B18" s="15">
        <v>27</v>
      </c>
      <c r="C18" s="15">
        <v>69</v>
      </c>
      <c r="D18" s="15">
        <v>71</v>
      </c>
      <c r="E18" s="15">
        <v>41</v>
      </c>
      <c r="F18" s="15" t="s">
        <v>7</v>
      </c>
      <c r="G18" s="15" t="s">
        <v>7</v>
      </c>
      <c r="H18" s="15">
        <v>40</v>
      </c>
      <c r="I18" s="15">
        <v>10</v>
      </c>
      <c r="J18" s="15">
        <v>78</v>
      </c>
      <c r="K18" s="15">
        <v>64</v>
      </c>
      <c r="L18" s="17">
        <v>522</v>
      </c>
      <c r="M18" s="38">
        <v>868</v>
      </c>
      <c r="N18" s="40">
        <v>1132</v>
      </c>
      <c r="O18" s="38">
        <v>296</v>
      </c>
    </row>
    <row r="19" spans="1:15" ht="15">
      <c r="A19" s="14" t="s">
        <v>16</v>
      </c>
      <c r="B19" s="15">
        <v>10</v>
      </c>
      <c r="C19" s="15">
        <v>41</v>
      </c>
      <c r="D19" s="15">
        <v>68</v>
      </c>
      <c r="E19" s="15">
        <v>337</v>
      </c>
      <c r="F19" s="15">
        <v>384</v>
      </c>
      <c r="G19" s="15">
        <v>337</v>
      </c>
      <c r="H19" s="15">
        <v>304</v>
      </c>
      <c r="I19" s="15">
        <v>336</v>
      </c>
      <c r="J19" s="15">
        <v>350</v>
      </c>
      <c r="K19" s="15">
        <v>687</v>
      </c>
      <c r="L19" s="17">
        <v>987</v>
      </c>
      <c r="M19" s="40">
        <v>1351</v>
      </c>
      <c r="N19" s="40">
        <v>1112</v>
      </c>
      <c r="O19" s="38">
        <v>858</v>
      </c>
    </row>
    <row r="20" spans="1:15" ht="15">
      <c r="A20" s="20" t="s">
        <v>8</v>
      </c>
      <c r="B20" s="21">
        <v>11</v>
      </c>
      <c r="C20" s="21">
        <v>5</v>
      </c>
      <c r="D20" s="21">
        <f>221-68</f>
        <v>153</v>
      </c>
      <c r="E20" s="21">
        <f>446-337</f>
        <v>109</v>
      </c>
      <c r="F20" s="21">
        <f>555-384</f>
        <v>171</v>
      </c>
      <c r="G20" s="21">
        <f>545-337</f>
        <v>208</v>
      </c>
      <c r="H20" s="21">
        <v>303</v>
      </c>
      <c r="I20" s="21">
        <v>172</v>
      </c>
      <c r="J20" s="21">
        <v>210</v>
      </c>
      <c r="K20" s="21">
        <v>177</v>
      </c>
      <c r="L20" s="17">
        <v>338</v>
      </c>
      <c r="M20" s="38">
        <v>205</v>
      </c>
      <c r="N20" s="38">
        <v>195</v>
      </c>
      <c r="O20" s="38">
        <v>123</v>
      </c>
    </row>
    <row r="21" spans="1:15" ht="15">
      <c r="A21" s="20" t="s">
        <v>17</v>
      </c>
      <c r="B21" s="21">
        <f aca="true" t="shared" si="2" ref="B21:O21">SUM(B16:B20)+B11+B15</f>
        <v>850</v>
      </c>
      <c r="C21" s="21">
        <f t="shared" si="2"/>
        <v>1367</v>
      </c>
      <c r="D21" s="21">
        <f t="shared" si="2"/>
        <v>1843</v>
      </c>
      <c r="E21" s="21">
        <f t="shared" si="2"/>
        <v>2070</v>
      </c>
      <c r="F21" s="21">
        <f t="shared" si="2"/>
        <v>2547</v>
      </c>
      <c r="G21" s="21">
        <f t="shared" si="2"/>
        <v>2601</v>
      </c>
      <c r="H21" s="21">
        <f t="shared" si="2"/>
        <v>2995</v>
      </c>
      <c r="I21" s="21">
        <f t="shared" si="2"/>
        <v>3166</v>
      </c>
      <c r="J21" s="21">
        <f t="shared" si="2"/>
        <v>4483</v>
      </c>
      <c r="K21" s="21">
        <f t="shared" si="2"/>
        <v>3994</v>
      </c>
      <c r="L21" s="24">
        <f t="shared" si="2"/>
        <v>5987</v>
      </c>
      <c r="M21" s="41">
        <f t="shared" si="2"/>
        <v>6861</v>
      </c>
      <c r="N21" s="41">
        <f t="shared" si="2"/>
        <v>7184</v>
      </c>
      <c r="O21" s="41">
        <f t="shared" si="2"/>
        <v>6494</v>
      </c>
    </row>
    <row r="22" spans="1:15" ht="15">
      <c r="A22" s="25" t="s">
        <v>18</v>
      </c>
      <c r="B22" s="1"/>
      <c r="C22" s="1"/>
      <c r="D22" s="1"/>
      <c r="E22" s="1"/>
      <c r="F22" s="1"/>
      <c r="G22" s="1"/>
      <c r="H22" s="1"/>
      <c r="I22" s="1"/>
      <c r="J22" s="1"/>
      <c r="K22" s="26"/>
      <c r="L22" s="27"/>
      <c r="M22" s="27"/>
      <c r="N22" s="27"/>
      <c r="O22" s="28"/>
    </row>
    <row r="23" spans="1:15" ht="15">
      <c r="A23" s="29" t="s">
        <v>25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1"/>
      <c r="M23" s="31"/>
      <c r="N23" s="31"/>
      <c r="O23" s="32"/>
    </row>
    <row r="41" ht="15">
      <c r="A41" s="2"/>
    </row>
    <row r="43" ht="15">
      <c r="A43" s="2"/>
    </row>
    <row r="45" ht="15">
      <c r="A45" s="2"/>
    </row>
    <row r="47" spans="1:18" ht="15">
      <c r="A47" s="2"/>
      <c r="B47" s="34"/>
      <c r="C47" s="35"/>
      <c r="D47" s="34"/>
      <c r="E47" s="35"/>
      <c r="F47" s="34"/>
      <c r="G47" s="35"/>
      <c r="H47" s="34"/>
      <c r="I47" s="35"/>
      <c r="J47" s="35"/>
      <c r="K47" s="34"/>
      <c r="L47" s="35"/>
      <c r="M47" s="34"/>
      <c r="N47" s="35"/>
      <c r="O47" s="34"/>
      <c r="P47" s="35"/>
      <c r="Q47" s="34"/>
      <c r="R47" s="35"/>
    </row>
    <row r="48" spans="1:18" ht="15">
      <c r="A48" s="2"/>
      <c r="B48" s="34"/>
      <c r="C48" s="35"/>
      <c r="D48" s="34"/>
      <c r="E48" s="35"/>
      <c r="F48" s="34"/>
      <c r="G48" s="35"/>
      <c r="H48" s="34"/>
      <c r="I48" s="35"/>
      <c r="J48" s="35"/>
      <c r="K48" s="34"/>
      <c r="L48" s="35"/>
      <c r="M48" s="34"/>
      <c r="N48" s="35"/>
      <c r="O48" s="34"/>
      <c r="P48" s="35"/>
      <c r="Q48" s="34"/>
      <c r="R48" s="35"/>
    </row>
    <row r="49" spans="1:18" ht="15">
      <c r="A49" s="2"/>
      <c r="B49" s="34"/>
      <c r="C49" s="35"/>
      <c r="D49" s="34"/>
      <c r="E49" s="35"/>
      <c r="F49" s="34"/>
      <c r="G49" s="35"/>
      <c r="H49" s="34"/>
      <c r="I49" s="35"/>
      <c r="J49" s="35"/>
      <c r="K49" s="34"/>
      <c r="L49" s="35"/>
      <c r="M49" s="34"/>
      <c r="N49" s="35"/>
      <c r="O49" s="34"/>
      <c r="P49" s="35"/>
      <c r="Q49" s="34"/>
      <c r="R49" s="35"/>
    </row>
    <row r="50" spans="1:18" ht="15">
      <c r="A50" s="2"/>
      <c r="B50" s="34"/>
      <c r="C50" s="35"/>
      <c r="D50" s="34"/>
      <c r="E50" s="35"/>
      <c r="F50" s="34"/>
      <c r="G50" s="35"/>
      <c r="H50" s="34"/>
      <c r="I50" s="35"/>
      <c r="J50" s="35"/>
      <c r="K50" s="34"/>
      <c r="L50" s="35"/>
      <c r="M50" s="34"/>
      <c r="N50" s="35"/>
      <c r="O50" s="34"/>
      <c r="P50" s="35"/>
      <c r="Q50" s="34"/>
      <c r="R50" s="35"/>
    </row>
    <row r="51" spans="1:18" ht="15">
      <c r="A51" s="2"/>
      <c r="B51" s="34"/>
      <c r="C51" s="35"/>
      <c r="D51" s="34"/>
      <c r="E51" s="35"/>
      <c r="F51" s="34"/>
      <c r="G51" s="35"/>
      <c r="H51" s="34"/>
      <c r="I51" s="35"/>
      <c r="J51" s="35"/>
      <c r="K51" s="34"/>
      <c r="L51" s="35"/>
      <c r="M51" s="34"/>
      <c r="N51" s="35"/>
      <c r="O51" s="34"/>
      <c r="P51" s="35"/>
      <c r="Q51" s="34"/>
      <c r="R51" s="35"/>
    </row>
    <row r="52" spans="1:18" ht="15">
      <c r="A52" s="2"/>
      <c r="B52" s="34"/>
      <c r="C52" s="35"/>
      <c r="D52" s="34"/>
      <c r="E52" s="35"/>
      <c r="F52" s="34"/>
      <c r="G52" s="35"/>
      <c r="H52" s="34"/>
      <c r="I52" s="35"/>
      <c r="J52" s="35"/>
      <c r="K52" s="34"/>
      <c r="L52" s="35"/>
      <c r="M52" s="34"/>
      <c r="N52" s="35"/>
      <c r="O52" s="34"/>
      <c r="P52" s="35"/>
      <c r="Q52" s="34"/>
      <c r="R52" s="35"/>
    </row>
    <row r="53" spans="1:18" ht="15">
      <c r="A53" s="2"/>
      <c r="B53" s="34"/>
      <c r="C53" s="35"/>
      <c r="D53" s="34"/>
      <c r="E53" s="35"/>
      <c r="F53" s="34"/>
      <c r="G53" s="35"/>
      <c r="H53" s="34"/>
      <c r="I53" s="35"/>
      <c r="J53" s="35"/>
      <c r="K53" s="34"/>
      <c r="L53" s="35"/>
      <c r="M53" s="34"/>
      <c r="N53" s="35"/>
      <c r="O53" s="34"/>
      <c r="P53" s="35"/>
      <c r="Q53" s="34"/>
      <c r="R53" s="35"/>
    </row>
    <row r="54" spans="1:18" ht="15">
      <c r="A54" s="2"/>
      <c r="B54" s="34"/>
      <c r="C54" s="35"/>
      <c r="D54" s="34"/>
      <c r="E54" s="35"/>
      <c r="F54" s="34"/>
      <c r="G54" s="35"/>
      <c r="H54" s="34"/>
      <c r="I54" s="35"/>
      <c r="J54" s="35"/>
      <c r="K54" s="34"/>
      <c r="L54" s="35"/>
      <c r="M54" s="34"/>
      <c r="N54" s="35"/>
      <c r="O54" s="34"/>
      <c r="P54" s="35"/>
      <c r="Q54" s="34"/>
      <c r="R54" s="35"/>
    </row>
    <row r="55" spans="1:18" ht="15">
      <c r="A55" s="2"/>
      <c r="B55" s="34"/>
      <c r="C55" s="35"/>
      <c r="D55" s="34"/>
      <c r="E55" s="35"/>
      <c r="F55" s="34"/>
      <c r="G55" s="35"/>
      <c r="H55" s="34"/>
      <c r="I55" s="35"/>
      <c r="J55" s="35"/>
      <c r="K55" s="34"/>
      <c r="L55" s="35"/>
      <c r="M55" s="34"/>
      <c r="N55" s="35"/>
      <c r="O55" s="34"/>
      <c r="P55" s="35"/>
      <c r="Q55" s="34"/>
      <c r="R55" s="35"/>
    </row>
    <row r="56" spans="1:18" ht="15">
      <c r="A56" s="2"/>
      <c r="B56" s="34"/>
      <c r="C56" s="35"/>
      <c r="D56" s="34"/>
      <c r="E56" s="35"/>
      <c r="F56" s="34"/>
      <c r="G56" s="35"/>
      <c r="H56" s="34"/>
      <c r="I56" s="35"/>
      <c r="J56" s="35"/>
      <c r="K56" s="34"/>
      <c r="L56" s="35"/>
      <c r="M56" s="34"/>
      <c r="N56" s="35"/>
      <c r="O56" s="34"/>
      <c r="P56" s="35"/>
      <c r="Q56" s="34"/>
      <c r="R56" s="35"/>
    </row>
    <row r="57" spans="1:18" ht="15">
      <c r="A57" s="2"/>
      <c r="B57" s="34"/>
      <c r="C57" s="35"/>
      <c r="D57" s="34"/>
      <c r="E57" s="35"/>
      <c r="F57" s="34"/>
      <c r="G57" s="35"/>
      <c r="H57" s="34"/>
      <c r="I57" s="35"/>
      <c r="J57" s="35"/>
      <c r="K57" s="34"/>
      <c r="L57" s="35"/>
      <c r="M57" s="34"/>
      <c r="N57" s="35"/>
      <c r="O57" s="34"/>
      <c r="P57" s="35"/>
      <c r="Q57" s="34"/>
      <c r="R57" s="35"/>
    </row>
    <row r="58" spans="1:18" ht="15">
      <c r="A58" s="2"/>
      <c r="B58" s="34"/>
      <c r="C58" s="35"/>
      <c r="D58" s="34"/>
      <c r="E58" s="35"/>
      <c r="F58" s="34"/>
      <c r="G58" s="35"/>
      <c r="H58" s="34"/>
      <c r="I58" s="35"/>
      <c r="J58" s="35"/>
      <c r="K58" s="34"/>
      <c r="L58" s="35"/>
      <c r="M58" s="34"/>
      <c r="N58" s="35"/>
      <c r="O58" s="34"/>
      <c r="P58" s="35"/>
      <c r="Q58" s="34"/>
      <c r="R58" s="35"/>
    </row>
    <row r="59" spans="1:18" ht="15">
      <c r="A59" s="2"/>
      <c r="B59" s="34"/>
      <c r="C59" s="35"/>
      <c r="D59" s="34"/>
      <c r="E59" s="35"/>
      <c r="F59" s="34"/>
      <c r="G59" s="35"/>
      <c r="H59" s="34"/>
      <c r="I59" s="35"/>
      <c r="J59" s="35"/>
      <c r="K59" s="34"/>
      <c r="L59" s="35"/>
      <c r="M59" s="34"/>
      <c r="N59" s="35"/>
      <c r="O59" s="34"/>
      <c r="P59" s="35"/>
      <c r="Q59" s="34"/>
      <c r="R59" s="35"/>
    </row>
    <row r="60" spans="1:18" ht="15">
      <c r="A60" s="2"/>
      <c r="B60" s="34"/>
      <c r="C60" s="35"/>
      <c r="D60" s="34"/>
      <c r="E60" s="35"/>
      <c r="F60" s="34"/>
      <c r="G60" s="35"/>
      <c r="H60" s="34"/>
      <c r="I60" s="35"/>
      <c r="J60" s="35"/>
      <c r="K60" s="34"/>
      <c r="L60" s="35"/>
      <c r="M60" s="34"/>
      <c r="N60" s="35"/>
      <c r="O60" s="34"/>
      <c r="P60" s="35"/>
      <c r="Q60" s="34"/>
      <c r="R60" s="35"/>
    </row>
    <row r="61" spans="1:18" ht="15">
      <c r="A61" s="2"/>
      <c r="B61" s="34"/>
      <c r="C61" s="35"/>
      <c r="D61" s="34"/>
      <c r="E61" s="35"/>
      <c r="F61" s="34"/>
      <c r="G61" s="35"/>
      <c r="H61" s="34"/>
      <c r="I61" s="35"/>
      <c r="J61" s="35"/>
      <c r="K61" s="34"/>
      <c r="L61" s="35"/>
      <c r="M61" s="34"/>
      <c r="N61" s="35"/>
      <c r="O61" s="34"/>
      <c r="P61" s="35"/>
      <c r="Q61" s="34"/>
      <c r="R61" s="35"/>
    </row>
    <row r="62" spans="1:18" ht="15">
      <c r="A62" s="2"/>
      <c r="B62" s="34"/>
      <c r="C62" s="35"/>
      <c r="D62" s="34"/>
      <c r="E62" s="35"/>
      <c r="F62" s="34"/>
      <c r="G62" s="35"/>
      <c r="H62" s="34"/>
      <c r="I62" s="35"/>
      <c r="J62" s="35"/>
      <c r="K62" s="34"/>
      <c r="L62" s="35"/>
      <c r="M62" s="34"/>
      <c r="N62" s="35"/>
      <c r="O62" s="34"/>
      <c r="P62" s="35"/>
      <c r="Q62" s="34"/>
      <c r="R62" s="35"/>
    </row>
    <row r="63" spans="1:18" ht="15">
      <c r="A63" s="2"/>
      <c r="B63" s="34"/>
      <c r="C63" s="35"/>
      <c r="D63" s="34"/>
      <c r="E63" s="35"/>
      <c r="F63" s="34"/>
      <c r="G63" s="35"/>
      <c r="H63" s="34"/>
      <c r="I63" s="35"/>
      <c r="J63" s="35"/>
      <c r="K63" s="34"/>
      <c r="L63" s="35"/>
      <c r="M63" s="34"/>
      <c r="N63" s="35"/>
      <c r="O63" s="34"/>
      <c r="P63" s="35"/>
      <c r="Q63" s="34"/>
      <c r="R63" s="35"/>
    </row>
    <row r="64" spans="1:18" ht="15">
      <c r="A64" s="2"/>
      <c r="B64" s="34"/>
      <c r="C64" s="35"/>
      <c r="D64" s="34"/>
      <c r="E64" s="35"/>
      <c r="F64" s="34"/>
      <c r="G64" s="35"/>
      <c r="H64" s="34"/>
      <c r="I64" s="35"/>
      <c r="J64" s="35"/>
      <c r="K64" s="34"/>
      <c r="L64" s="35"/>
      <c r="M64" s="34"/>
      <c r="N64" s="35"/>
      <c r="O64" s="34"/>
      <c r="P64" s="35"/>
      <c r="Q64" s="34"/>
      <c r="R64" s="35"/>
    </row>
    <row r="65" spans="1:18" ht="15">
      <c r="A65" s="2"/>
      <c r="B65" s="34"/>
      <c r="C65" s="35"/>
      <c r="D65" s="34"/>
      <c r="E65" s="35"/>
      <c r="F65" s="34"/>
      <c r="G65" s="35"/>
      <c r="H65" s="34"/>
      <c r="I65" s="35"/>
      <c r="J65" s="35"/>
      <c r="K65" s="34"/>
      <c r="L65" s="35"/>
      <c r="M65" s="34"/>
      <c r="N65" s="35"/>
      <c r="O65" s="34"/>
      <c r="P65" s="35"/>
      <c r="Q65" s="34"/>
      <c r="R65" s="35"/>
    </row>
    <row r="66" spans="1:18" ht="15">
      <c r="A66" s="2"/>
      <c r="B66" s="34"/>
      <c r="C66" s="35"/>
      <c r="D66" s="34"/>
      <c r="E66" s="35"/>
      <c r="F66" s="34"/>
      <c r="G66" s="35"/>
      <c r="H66" s="34"/>
      <c r="I66" s="35"/>
      <c r="J66" s="35"/>
      <c r="K66" s="34"/>
      <c r="L66" s="35"/>
      <c r="M66" s="34"/>
      <c r="N66" s="35"/>
      <c r="O66" s="34"/>
      <c r="P66" s="35"/>
      <c r="Q66" s="34"/>
      <c r="R66" s="35"/>
    </row>
    <row r="67" spans="1:18" ht="15">
      <c r="A67" s="2"/>
      <c r="B67" s="34"/>
      <c r="C67" s="35"/>
      <c r="D67" s="34"/>
      <c r="E67" s="35"/>
      <c r="F67" s="34"/>
      <c r="G67" s="35"/>
      <c r="H67" s="34"/>
      <c r="I67" s="35"/>
      <c r="J67" s="35"/>
      <c r="K67" s="34"/>
      <c r="L67" s="35"/>
      <c r="M67" s="34"/>
      <c r="N67" s="35"/>
      <c r="O67" s="34"/>
      <c r="P67" s="35"/>
      <c r="Q67" s="34"/>
      <c r="R67" s="35"/>
    </row>
    <row r="68" spans="1:18" ht="15">
      <c r="A68" s="2"/>
      <c r="B68" s="34"/>
      <c r="C68" s="35"/>
      <c r="D68" s="34"/>
      <c r="E68" s="35"/>
      <c r="F68" s="34"/>
      <c r="G68" s="35"/>
      <c r="H68" s="34"/>
      <c r="I68" s="35"/>
      <c r="J68" s="35"/>
      <c r="K68" s="34"/>
      <c r="L68" s="35"/>
      <c r="M68" s="34"/>
      <c r="N68" s="35"/>
      <c r="O68" s="34"/>
      <c r="P68" s="35"/>
      <c r="Q68" s="34"/>
      <c r="R68" s="35"/>
    </row>
    <row r="69" spans="1:18" ht="15">
      <c r="A69" s="2"/>
      <c r="B69" s="34"/>
      <c r="C69" s="35"/>
      <c r="D69" s="34"/>
      <c r="E69" s="35"/>
      <c r="F69" s="34"/>
      <c r="G69" s="35"/>
      <c r="H69" s="34"/>
      <c r="I69" s="35"/>
      <c r="J69" s="35"/>
      <c r="K69" s="34"/>
      <c r="L69" s="35"/>
      <c r="M69" s="34"/>
      <c r="N69" s="35"/>
      <c r="O69" s="34"/>
      <c r="P69" s="35"/>
      <c r="Q69" s="34"/>
      <c r="R69" s="35"/>
    </row>
    <row r="70" spans="1:18" ht="15">
      <c r="A70" s="2"/>
      <c r="B70" s="34"/>
      <c r="C70" s="35"/>
      <c r="D70" s="34"/>
      <c r="E70" s="35"/>
      <c r="F70" s="34"/>
      <c r="G70" s="35"/>
      <c r="H70" s="34"/>
      <c r="I70" s="35"/>
      <c r="J70" s="35"/>
      <c r="K70" s="34"/>
      <c r="L70" s="35"/>
      <c r="M70" s="34"/>
      <c r="N70" s="35"/>
      <c r="O70" s="34"/>
      <c r="P70" s="35"/>
      <c r="Q70" s="34"/>
      <c r="R70" s="35"/>
    </row>
    <row r="71" spans="1:18" ht="15">
      <c r="A71" s="2"/>
      <c r="B71" s="34"/>
      <c r="C71" s="35"/>
      <c r="D71" s="34"/>
      <c r="E71" s="35"/>
      <c r="F71" s="34"/>
      <c r="G71" s="35"/>
      <c r="H71" s="34"/>
      <c r="I71" s="35"/>
      <c r="J71" s="35"/>
      <c r="K71" s="34"/>
      <c r="L71" s="35"/>
      <c r="M71" s="34"/>
      <c r="N71" s="35"/>
      <c r="O71" s="34"/>
      <c r="P71" s="35"/>
      <c r="Q71" s="34"/>
      <c r="R71" s="35"/>
    </row>
    <row r="72" spans="1:18" ht="15">
      <c r="A72" s="2"/>
      <c r="B72" s="34"/>
      <c r="C72" s="35"/>
      <c r="D72" s="34"/>
      <c r="E72" s="35"/>
      <c r="F72" s="34"/>
      <c r="G72" s="35"/>
      <c r="H72" s="34"/>
      <c r="I72" s="35"/>
      <c r="J72" s="35"/>
      <c r="K72" s="34"/>
      <c r="L72" s="35"/>
      <c r="M72" s="34"/>
      <c r="N72" s="35"/>
      <c r="O72" s="34"/>
      <c r="P72" s="35"/>
      <c r="Q72" s="34"/>
      <c r="R72" s="35"/>
    </row>
    <row r="73" ht="15">
      <c r="A73" s="2"/>
    </row>
    <row r="74" spans="1:18" ht="15">
      <c r="A74" s="2"/>
      <c r="B74" s="34"/>
      <c r="C74" s="35"/>
      <c r="D74" s="34"/>
      <c r="E74" s="35"/>
      <c r="F74" s="34"/>
      <c r="G74" s="35"/>
      <c r="H74" s="34"/>
      <c r="I74" s="35"/>
      <c r="J74" s="35"/>
      <c r="K74" s="34"/>
      <c r="L74" s="35"/>
      <c r="M74" s="34"/>
      <c r="N74" s="35"/>
      <c r="O74" s="34"/>
      <c r="P74" s="35"/>
      <c r="Q74" s="34"/>
      <c r="R74" s="35"/>
    </row>
  </sheetData>
  <sheetProtection/>
  <mergeCells count="1">
    <mergeCell ref="B4:O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G77"/>
  <sheetViews>
    <sheetView showGridLines="0" tabSelected="1" defaultGridColor="0" zoomScalePageLayoutView="0" colorId="22" workbookViewId="0" topLeftCell="A3">
      <pane xSplit="14" ySplit="4" topLeftCell="Y7" activePane="bottomRight" state="frozen"/>
      <selection pane="topLeft" activeCell="A3" sqref="A3"/>
      <selection pane="topRight" activeCell="O3" sqref="O3"/>
      <selection pane="bottomLeft" activeCell="A7" sqref="A7"/>
      <selection pane="bottomRight" activeCell="F33" sqref="F33"/>
    </sheetView>
  </sheetViews>
  <sheetFormatPr defaultColWidth="9.77734375" defaultRowHeight="15"/>
  <cols>
    <col min="1" max="1" width="25.21484375" style="54" customWidth="1"/>
    <col min="2" max="2" width="7.88671875" style="54" customWidth="1"/>
    <col min="3" max="10" width="7.77734375" style="54" customWidth="1"/>
    <col min="11" max="11" width="7.3359375" style="54" customWidth="1"/>
    <col min="12" max="12" width="7.4453125" style="54" customWidth="1"/>
    <col min="13" max="14" width="7.3359375" style="54" customWidth="1"/>
    <col min="15" max="31" width="7.21484375" style="54" customWidth="1"/>
    <col min="32" max="16384" width="9.77734375" style="54" customWidth="1"/>
  </cols>
  <sheetData>
    <row r="1" spans="1:11" ht="15">
      <c r="A1" s="51" t="s">
        <v>31</v>
      </c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 ht="15">
      <c r="A2" s="51"/>
      <c r="B2" s="52"/>
      <c r="C2" s="52"/>
      <c r="D2" s="52"/>
      <c r="E2" s="52"/>
      <c r="F2" s="52"/>
      <c r="G2" s="52"/>
      <c r="H2" s="52"/>
      <c r="I2" s="52"/>
      <c r="J2" s="52"/>
      <c r="K2" s="53"/>
    </row>
    <row r="3" spans="1:11" ht="15">
      <c r="A3" s="80" t="s">
        <v>23</v>
      </c>
      <c r="B3" s="73"/>
      <c r="C3" s="73"/>
      <c r="D3" s="73"/>
      <c r="E3" s="73"/>
      <c r="F3" s="73"/>
      <c r="G3" s="73"/>
      <c r="H3" s="73"/>
      <c r="I3" s="73"/>
      <c r="J3" s="73"/>
      <c r="K3" s="74"/>
    </row>
    <row r="4" spans="1:11" ht="15">
      <c r="A4" s="45"/>
      <c r="B4" s="55"/>
      <c r="C4" s="55"/>
      <c r="D4" s="55"/>
      <c r="E4" s="55"/>
      <c r="F4" s="55"/>
      <c r="G4" s="55"/>
      <c r="H4" s="55"/>
      <c r="I4" s="55"/>
      <c r="J4" s="55"/>
      <c r="K4" s="56"/>
    </row>
    <row r="5" spans="1:33" ht="15">
      <c r="A5" s="57" t="s">
        <v>1</v>
      </c>
      <c r="B5" s="93">
        <v>1990</v>
      </c>
      <c r="C5" s="93">
        <v>1991</v>
      </c>
      <c r="D5" s="94">
        <v>1992</v>
      </c>
      <c r="E5" s="95">
        <v>1993</v>
      </c>
      <c r="F5" s="93">
        <v>1994</v>
      </c>
      <c r="G5" s="93">
        <v>1995</v>
      </c>
      <c r="H5" s="93">
        <v>1996</v>
      </c>
      <c r="I5" s="96">
        <v>1997</v>
      </c>
      <c r="J5" s="93">
        <v>1998</v>
      </c>
      <c r="K5" s="93">
        <v>1999</v>
      </c>
      <c r="L5" s="97">
        <v>2000</v>
      </c>
      <c r="M5" s="98">
        <v>2001</v>
      </c>
      <c r="N5" s="99">
        <v>2002</v>
      </c>
      <c r="O5" s="100">
        <v>2003</v>
      </c>
      <c r="P5" s="101">
        <v>2004</v>
      </c>
      <c r="Q5" s="101">
        <v>2005</v>
      </c>
      <c r="R5" s="101">
        <v>2006</v>
      </c>
      <c r="S5" s="102">
        <v>2007</v>
      </c>
      <c r="T5" s="102">
        <v>2008</v>
      </c>
      <c r="U5" s="102">
        <v>2009</v>
      </c>
      <c r="V5" s="102">
        <v>2010</v>
      </c>
      <c r="W5" s="102">
        <v>2011</v>
      </c>
      <c r="X5" s="102">
        <v>2012</v>
      </c>
      <c r="Y5" s="101">
        <v>2013</v>
      </c>
      <c r="Z5" s="112">
        <v>2014</v>
      </c>
      <c r="AA5" s="99">
        <v>2015</v>
      </c>
      <c r="AB5" s="99">
        <v>2016</v>
      </c>
      <c r="AC5" s="99">
        <v>2017</v>
      </c>
      <c r="AD5" s="100">
        <v>2018</v>
      </c>
      <c r="AE5" s="100">
        <v>2019</v>
      </c>
      <c r="AF5" s="103">
        <v>2020</v>
      </c>
      <c r="AG5" s="103">
        <v>2021</v>
      </c>
    </row>
    <row r="6" spans="1:33" ht="15">
      <c r="A6" s="107"/>
      <c r="B6" s="108" t="s">
        <v>21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10"/>
    </row>
    <row r="7" spans="1:33" ht="15">
      <c r="A7" s="58" t="s">
        <v>2</v>
      </c>
      <c r="B7" s="59">
        <v>307</v>
      </c>
      <c r="C7" s="59">
        <v>253</v>
      </c>
      <c r="D7" s="59">
        <v>206</v>
      </c>
      <c r="E7" s="59">
        <v>158</v>
      </c>
      <c r="F7" s="59">
        <v>446</v>
      </c>
      <c r="G7" s="59">
        <v>250</v>
      </c>
      <c r="H7" s="59">
        <v>192</v>
      </c>
      <c r="I7" s="59">
        <v>105</v>
      </c>
      <c r="J7" s="59">
        <v>90</v>
      </c>
      <c r="K7" s="59">
        <v>71</v>
      </c>
      <c r="L7" s="38">
        <v>77</v>
      </c>
      <c r="M7" s="81">
        <v>92</v>
      </c>
      <c r="N7" s="38">
        <v>148</v>
      </c>
      <c r="O7" s="38">
        <v>3</v>
      </c>
      <c r="P7" s="38">
        <v>55</v>
      </c>
      <c r="Q7" s="38">
        <v>162</v>
      </c>
      <c r="R7" s="38">
        <v>8</v>
      </c>
      <c r="S7" s="38">
        <v>34</v>
      </c>
      <c r="T7" s="38">
        <v>16</v>
      </c>
      <c r="U7" s="38">
        <v>204</v>
      </c>
      <c r="V7" s="38">
        <v>105</v>
      </c>
      <c r="W7" s="38">
        <v>61</v>
      </c>
      <c r="X7" s="38">
        <v>385</v>
      </c>
      <c r="Y7" s="38">
        <v>359</v>
      </c>
      <c r="Z7" s="38">
        <v>169</v>
      </c>
      <c r="AA7" s="38">
        <v>40</v>
      </c>
      <c r="AB7" s="38">
        <f>36+1</f>
        <v>37</v>
      </c>
      <c r="AC7" s="38">
        <v>68</v>
      </c>
      <c r="AD7" s="38">
        <v>23</v>
      </c>
      <c r="AE7" s="38">
        <v>29</v>
      </c>
      <c r="AF7" s="88">
        <v>10</v>
      </c>
      <c r="AG7" s="88">
        <v>25</v>
      </c>
    </row>
    <row r="8" spans="1:33" ht="15">
      <c r="A8" s="58" t="s">
        <v>3</v>
      </c>
      <c r="B8" s="59">
        <v>89</v>
      </c>
      <c r="C8" s="59">
        <v>84</v>
      </c>
      <c r="D8" s="59">
        <v>86</v>
      </c>
      <c r="E8" s="59">
        <v>131</v>
      </c>
      <c r="F8" s="59">
        <v>51</v>
      </c>
      <c r="G8" s="59">
        <v>60</v>
      </c>
      <c r="H8" s="59">
        <v>83</v>
      </c>
      <c r="I8" s="59">
        <v>97</v>
      </c>
      <c r="J8" s="59">
        <v>67</v>
      </c>
      <c r="K8" s="59">
        <v>58</v>
      </c>
      <c r="L8" s="38">
        <v>198</v>
      </c>
      <c r="M8" s="81">
        <v>244</v>
      </c>
      <c r="N8" s="38">
        <v>202</v>
      </c>
      <c r="O8" s="38">
        <v>145</v>
      </c>
      <c r="P8" s="38">
        <v>136</v>
      </c>
      <c r="Q8" s="38">
        <v>61</v>
      </c>
      <c r="R8" s="38">
        <v>26</v>
      </c>
      <c r="S8" s="38">
        <v>0</v>
      </c>
      <c r="T8" s="38">
        <v>81</v>
      </c>
      <c r="U8" s="38">
        <v>23</v>
      </c>
      <c r="V8" s="38">
        <v>20</v>
      </c>
      <c r="W8" s="38">
        <v>62</v>
      </c>
      <c r="X8" s="38">
        <v>48</v>
      </c>
      <c r="Y8" s="38">
        <v>19</v>
      </c>
      <c r="Z8" s="38">
        <v>1</v>
      </c>
      <c r="AA8" s="38">
        <v>32</v>
      </c>
      <c r="AB8" s="38">
        <v>66</v>
      </c>
      <c r="AC8" s="38"/>
      <c r="AD8" s="38"/>
      <c r="AE8" s="44"/>
      <c r="AF8" s="88"/>
      <c r="AG8" s="89"/>
    </row>
    <row r="9" spans="1:33" ht="15">
      <c r="A9" s="58" t="s">
        <v>4</v>
      </c>
      <c r="B9" s="59">
        <v>131</v>
      </c>
      <c r="C9" s="59">
        <v>120</v>
      </c>
      <c r="D9" s="59">
        <v>384</v>
      </c>
      <c r="E9" s="59">
        <v>92</v>
      </c>
      <c r="F9" s="59">
        <v>130</v>
      </c>
      <c r="G9" s="59">
        <v>263</v>
      </c>
      <c r="H9" s="59">
        <v>260</v>
      </c>
      <c r="I9" s="59">
        <v>41</v>
      </c>
      <c r="J9" s="59">
        <v>44</v>
      </c>
      <c r="K9" s="59">
        <v>56</v>
      </c>
      <c r="L9" s="38">
        <v>11</v>
      </c>
      <c r="M9" s="81">
        <v>192</v>
      </c>
      <c r="N9" s="38">
        <v>174</v>
      </c>
      <c r="O9" s="38">
        <v>55</v>
      </c>
      <c r="P9" s="38">
        <v>65</v>
      </c>
      <c r="Q9" s="38">
        <v>58</v>
      </c>
      <c r="R9" s="38">
        <v>69</v>
      </c>
      <c r="S9" s="38">
        <v>49</v>
      </c>
      <c r="T9" s="38">
        <v>5</v>
      </c>
      <c r="U9" s="38">
        <v>0</v>
      </c>
      <c r="V9" s="38">
        <v>28</v>
      </c>
      <c r="W9" s="38">
        <v>66</v>
      </c>
      <c r="X9" s="38">
        <v>17</v>
      </c>
      <c r="Y9" s="38">
        <v>20</v>
      </c>
      <c r="Z9" s="38">
        <v>77</v>
      </c>
      <c r="AA9" s="38">
        <v>43</v>
      </c>
      <c r="AB9" s="38">
        <v>15</v>
      </c>
      <c r="AC9" s="38">
        <v>46</v>
      </c>
      <c r="AD9" s="38">
        <v>22</v>
      </c>
      <c r="AE9" s="38">
        <v>69</v>
      </c>
      <c r="AF9" s="88">
        <v>107</v>
      </c>
      <c r="AG9" s="88">
        <v>23</v>
      </c>
    </row>
    <row r="10" spans="1:33" ht="15">
      <c r="A10" s="58" t="s">
        <v>5</v>
      </c>
      <c r="B10" s="59">
        <v>4</v>
      </c>
      <c r="C10" s="59">
        <v>2</v>
      </c>
      <c r="D10" s="59">
        <v>1</v>
      </c>
      <c r="E10" s="59">
        <v>1</v>
      </c>
      <c r="F10" s="59">
        <v>1</v>
      </c>
      <c r="G10" s="59">
        <v>2</v>
      </c>
      <c r="H10" s="59">
        <v>1</v>
      </c>
      <c r="I10" s="59">
        <v>23</v>
      </c>
      <c r="J10" s="59">
        <v>0</v>
      </c>
      <c r="K10" s="59">
        <v>1</v>
      </c>
      <c r="L10" s="38">
        <v>3</v>
      </c>
      <c r="M10" s="81">
        <v>10</v>
      </c>
      <c r="N10" s="38">
        <v>2</v>
      </c>
      <c r="O10" s="38">
        <v>0</v>
      </c>
      <c r="P10" s="38">
        <v>0</v>
      </c>
      <c r="Q10" s="38">
        <v>1</v>
      </c>
      <c r="R10" s="38">
        <v>5</v>
      </c>
      <c r="S10" s="38">
        <v>6</v>
      </c>
      <c r="T10" s="38">
        <v>4</v>
      </c>
      <c r="U10" s="38">
        <v>21</v>
      </c>
      <c r="V10" s="38">
        <v>12</v>
      </c>
      <c r="W10" s="38">
        <v>145</v>
      </c>
      <c r="X10" s="38">
        <v>118</v>
      </c>
      <c r="Y10" s="38">
        <v>251</v>
      </c>
      <c r="Z10" s="38">
        <v>36</v>
      </c>
      <c r="AA10" s="38">
        <v>76</v>
      </c>
      <c r="AB10" s="38">
        <v>66</v>
      </c>
      <c r="AC10" s="38">
        <v>2</v>
      </c>
      <c r="AD10" s="38">
        <v>3</v>
      </c>
      <c r="AE10" s="38">
        <v>4</v>
      </c>
      <c r="AF10" s="111">
        <v>2</v>
      </c>
      <c r="AG10" s="111">
        <v>3</v>
      </c>
    </row>
    <row r="11" spans="1:33" ht="15" customHeight="1" hidden="1">
      <c r="A11" s="58" t="s">
        <v>6</v>
      </c>
      <c r="B11" s="59" t="s">
        <v>7</v>
      </c>
      <c r="C11" s="59">
        <v>1</v>
      </c>
      <c r="D11" s="59" t="s">
        <v>7</v>
      </c>
      <c r="E11" s="59" t="s">
        <v>7</v>
      </c>
      <c r="F11" s="59">
        <v>1</v>
      </c>
      <c r="G11" s="59">
        <v>0</v>
      </c>
      <c r="H11" s="59" t="s">
        <v>7</v>
      </c>
      <c r="I11" s="59">
        <v>4</v>
      </c>
      <c r="J11" s="78" t="s">
        <v>20</v>
      </c>
      <c r="K11" s="79">
        <v>0</v>
      </c>
      <c r="L11" s="38">
        <v>0</v>
      </c>
      <c r="M11" s="81">
        <v>0</v>
      </c>
      <c r="N11" s="38">
        <v>0</v>
      </c>
      <c r="O11" s="44" t="s">
        <v>24</v>
      </c>
      <c r="P11" s="44" t="s">
        <v>24</v>
      </c>
      <c r="Q11" s="44" t="s">
        <v>24</v>
      </c>
      <c r="R11" s="44" t="s">
        <v>24</v>
      </c>
      <c r="S11" s="44" t="s">
        <v>24</v>
      </c>
      <c r="T11" s="44" t="s">
        <v>24</v>
      </c>
      <c r="U11" s="44" t="s">
        <v>24</v>
      </c>
      <c r="V11" s="44" t="s">
        <v>24</v>
      </c>
      <c r="W11" s="44" t="s">
        <v>24</v>
      </c>
      <c r="X11" s="44" t="s">
        <v>24</v>
      </c>
      <c r="Y11" s="44" t="s">
        <v>24</v>
      </c>
      <c r="Z11" s="44" t="s">
        <v>24</v>
      </c>
      <c r="AA11" s="44" t="s">
        <v>24</v>
      </c>
      <c r="AB11" s="44"/>
      <c r="AC11" s="44"/>
      <c r="AD11" s="44"/>
      <c r="AE11" s="44"/>
      <c r="AF11" s="89"/>
      <c r="AG11" s="89"/>
    </row>
    <row r="12" spans="1:33" ht="15">
      <c r="A12" s="58" t="s">
        <v>8</v>
      </c>
      <c r="B12" s="59">
        <v>7</v>
      </c>
      <c r="C12" s="59">
        <v>9</v>
      </c>
      <c r="D12" s="59">
        <v>36</v>
      </c>
      <c r="E12" s="59">
        <v>13</v>
      </c>
      <c r="F12" s="59">
        <v>6</v>
      </c>
      <c r="G12" s="59">
        <v>2</v>
      </c>
      <c r="H12" s="59">
        <v>17</v>
      </c>
      <c r="I12" s="59">
        <v>24</v>
      </c>
      <c r="J12" s="59">
        <v>334</v>
      </c>
      <c r="K12" s="59">
        <v>238</v>
      </c>
      <c r="L12" s="38">
        <v>490</v>
      </c>
      <c r="M12" s="81">
        <v>314</v>
      </c>
      <c r="N12" s="38">
        <v>425</v>
      </c>
      <c r="O12" s="38">
        <v>428</v>
      </c>
      <c r="P12" s="38">
        <v>420</v>
      </c>
      <c r="Q12" s="38">
        <v>181</v>
      </c>
      <c r="R12" s="38">
        <v>702</v>
      </c>
      <c r="S12" s="38">
        <v>805</v>
      </c>
      <c r="T12" s="38">
        <v>481</v>
      </c>
      <c r="U12" s="38">
        <v>16</v>
      </c>
      <c r="V12" s="38">
        <v>119</v>
      </c>
      <c r="W12" s="38">
        <f>134+3+20+33</f>
        <v>190</v>
      </c>
      <c r="X12" s="38">
        <f>9+8+2+55+15</f>
        <v>89</v>
      </c>
      <c r="Y12" s="38">
        <v>91</v>
      </c>
      <c r="Z12" s="38">
        <f>34+39+17</f>
        <v>90</v>
      </c>
      <c r="AA12" s="38">
        <v>75</v>
      </c>
      <c r="AB12" s="38">
        <f>12+68+1+12</f>
        <v>93</v>
      </c>
      <c r="AC12" s="38">
        <f>28+29+2+15</f>
        <v>74</v>
      </c>
      <c r="AD12" s="38">
        <f>31+59+10+11+20</f>
        <v>131</v>
      </c>
      <c r="AE12" s="38">
        <f>20+13+1+27</f>
        <v>61</v>
      </c>
      <c r="AF12" s="88">
        <f>27+24+22</f>
        <v>73</v>
      </c>
      <c r="AG12" s="88">
        <f>61+12+25</f>
        <v>98</v>
      </c>
    </row>
    <row r="13" spans="1:33" ht="15">
      <c r="A13" s="58" t="s">
        <v>10</v>
      </c>
      <c r="B13" s="59">
        <v>76</v>
      </c>
      <c r="C13" s="59">
        <v>461</v>
      </c>
      <c r="D13" s="59">
        <v>536</v>
      </c>
      <c r="E13" s="59">
        <v>805</v>
      </c>
      <c r="F13" s="59">
        <v>887</v>
      </c>
      <c r="G13" s="59">
        <v>952</v>
      </c>
      <c r="H13" s="59">
        <v>1027</v>
      </c>
      <c r="I13" s="59">
        <v>1810</v>
      </c>
      <c r="J13" s="59">
        <v>2377</v>
      </c>
      <c r="K13" s="59">
        <v>1818</v>
      </c>
      <c r="L13" s="40">
        <v>2330</v>
      </c>
      <c r="M13" s="82">
        <v>2366</v>
      </c>
      <c r="N13" s="40">
        <v>2288</v>
      </c>
      <c r="O13" s="40">
        <v>2008</v>
      </c>
      <c r="P13" s="40">
        <v>1437</v>
      </c>
      <c r="Q13" s="40">
        <v>1245</v>
      </c>
      <c r="R13" s="40">
        <v>1508</v>
      </c>
      <c r="S13" s="40">
        <v>1575</v>
      </c>
      <c r="T13" s="40">
        <v>1490</v>
      </c>
      <c r="U13" s="40">
        <v>1081</v>
      </c>
      <c r="V13" s="40">
        <v>2105</v>
      </c>
      <c r="W13" s="40">
        <v>2473</v>
      </c>
      <c r="X13" s="40">
        <v>1571</v>
      </c>
      <c r="Y13" s="40">
        <v>1369</v>
      </c>
      <c r="Z13" s="40">
        <v>1479</v>
      </c>
      <c r="AA13" s="40">
        <v>1461</v>
      </c>
      <c r="AB13" s="40">
        <v>1284</v>
      </c>
      <c r="AC13" s="40">
        <v>1425</v>
      </c>
      <c r="AD13" s="90">
        <v>1507</v>
      </c>
      <c r="AE13" s="90">
        <v>1181</v>
      </c>
      <c r="AF13" s="90">
        <v>1029</v>
      </c>
      <c r="AG13" s="90">
        <v>1322</v>
      </c>
    </row>
    <row r="14" spans="1:33" ht="15">
      <c r="A14" s="58" t="s">
        <v>28</v>
      </c>
      <c r="B14" s="59">
        <v>148</v>
      </c>
      <c r="C14" s="59">
        <v>200</v>
      </c>
      <c r="D14" s="59">
        <v>229</v>
      </c>
      <c r="E14" s="59">
        <v>281</v>
      </c>
      <c r="F14" s="59">
        <v>348</v>
      </c>
      <c r="G14" s="59">
        <v>408</v>
      </c>
      <c r="H14" s="59">
        <v>471</v>
      </c>
      <c r="I14" s="59">
        <v>277</v>
      </c>
      <c r="J14" s="59">
        <v>256</v>
      </c>
      <c r="K14" s="59">
        <v>377</v>
      </c>
      <c r="L14" s="38">
        <v>354</v>
      </c>
      <c r="M14" s="81">
        <v>322</v>
      </c>
      <c r="N14" s="38">
        <v>367</v>
      </c>
      <c r="O14" s="38">
        <v>387</v>
      </c>
      <c r="P14" s="38">
        <v>354</v>
      </c>
      <c r="Q14" s="38">
        <v>393</v>
      </c>
      <c r="R14" s="38">
        <v>361</v>
      </c>
      <c r="S14" s="38">
        <v>271</v>
      </c>
      <c r="T14" s="38">
        <v>182</v>
      </c>
      <c r="U14" s="38">
        <v>127</v>
      </c>
      <c r="V14" s="38">
        <v>276</v>
      </c>
      <c r="W14" s="38">
        <v>324</v>
      </c>
      <c r="X14" s="38">
        <v>315</v>
      </c>
      <c r="Y14" s="38">
        <v>325</v>
      </c>
      <c r="Z14" s="38">
        <v>302</v>
      </c>
      <c r="AA14" s="38">
        <v>271</v>
      </c>
      <c r="AB14" s="38">
        <v>146</v>
      </c>
      <c r="AC14" s="38">
        <v>281</v>
      </c>
      <c r="AD14" s="88">
        <v>279</v>
      </c>
      <c r="AE14" s="38">
        <v>238</v>
      </c>
      <c r="AF14" s="88">
        <v>200</v>
      </c>
      <c r="AG14" s="88">
        <v>277</v>
      </c>
    </row>
    <row r="15" spans="1:33" ht="15">
      <c r="A15" s="60" t="s">
        <v>27</v>
      </c>
      <c r="B15" s="61">
        <f aca="true" t="shared" si="0" ref="B15:O15">SUM(B7:B12)</f>
        <v>538</v>
      </c>
      <c r="C15" s="61">
        <f t="shared" si="0"/>
        <v>469</v>
      </c>
      <c r="D15" s="61">
        <f t="shared" si="0"/>
        <v>713</v>
      </c>
      <c r="E15" s="61">
        <f t="shared" si="0"/>
        <v>395</v>
      </c>
      <c r="F15" s="61">
        <f t="shared" si="0"/>
        <v>635</v>
      </c>
      <c r="G15" s="61">
        <f t="shared" si="0"/>
        <v>577</v>
      </c>
      <c r="H15" s="61">
        <f t="shared" si="0"/>
        <v>553</v>
      </c>
      <c r="I15" s="61">
        <f t="shared" si="0"/>
        <v>294</v>
      </c>
      <c r="J15" s="61">
        <f t="shared" si="0"/>
        <v>535</v>
      </c>
      <c r="K15" s="61">
        <f t="shared" si="0"/>
        <v>424</v>
      </c>
      <c r="L15" s="50">
        <f t="shared" si="0"/>
        <v>779</v>
      </c>
      <c r="M15" s="83">
        <f t="shared" si="0"/>
        <v>852</v>
      </c>
      <c r="N15" s="50">
        <f t="shared" si="0"/>
        <v>951</v>
      </c>
      <c r="O15" s="50">
        <f t="shared" si="0"/>
        <v>631</v>
      </c>
      <c r="P15" s="67">
        <f aca="true" t="shared" si="1" ref="P15:Z15">SUM(P7:P14)</f>
        <v>2467</v>
      </c>
      <c r="Q15" s="67">
        <f t="shared" si="1"/>
        <v>2101</v>
      </c>
      <c r="R15" s="67">
        <f t="shared" si="1"/>
        <v>2679</v>
      </c>
      <c r="S15" s="67">
        <f t="shared" si="1"/>
        <v>2740</v>
      </c>
      <c r="T15" s="67">
        <f t="shared" si="1"/>
        <v>2259</v>
      </c>
      <c r="U15" s="67">
        <f t="shared" si="1"/>
        <v>1472</v>
      </c>
      <c r="V15" s="67">
        <f t="shared" si="1"/>
        <v>2665</v>
      </c>
      <c r="W15" s="67">
        <f t="shared" si="1"/>
        <v>3321</v>
      </c>
      <c r="X15" s="67">
        <f t="shared" si="1"/>
        <v>2543</v>
      </c>
      <c r="Y15" s="67">
        <f t="shared" si="1"/>
        <v>2434</v>
      </c>
      <c r="Z15" s="67">
        <f t="shared" si="1"/>
        <v>2154</v>
      </c>
      <c r="AA15" s="67">
        <f>SUM(AA7:AA14)</f>
        <v>1998</v>
      </c>
      <c r="AB15" s="67">
        <f>SUM(AB7:AB14)</f>
        <v>1707</v>
      </c>
      <c r="AC15" s="67">
        <f>SUM(AC7:AC14)</f>
        <v>1896</v>
      </c>
      <c r="AD15" s="67">
        <f>SUM(AD7:AD14)</f>
        <v>1965</v>
      </c>
      <c r="AE15" s="67">
        <f>SUM(AE7:AE14)</f>
        <v>1582</v>
      </c>
      <c r="AF15" s="91">
        <f>SUM(AF7:AF14)-AF10</f>
        <v>1419</v>
      </c>
      <c r="AG15" s="91">
        <f>SUM(AG7:AG14)-AG10</f>
        <v>1745</v>
      </c>
    </row>
    <row r="16" spans="1:33" ht="15">
      <c r="A16" s="118" t="s">
        <v>33</v>
      </c>
      <c r="B16" s="121">
        <v>13</v>
      </c>
      <c r="C16" s="121">
        <v>92</v>
      </c>
      <c r="D16" s="121">
        <v>56</v>
      </c>
      <c r="E16" s="121">
        <v>93</v>
      </c>
      <c r="F16" s="121">
        <v>106</v>
      </c>
      <c r="G16" s="121">
        <v>115</v>
      </c>
      <c r="H16" s="121">
        <v>207</v>
      </c>
      <c r="I16" s="121">
        <v>210</v>
      </c>
      <c r="J16" s="121">
        <v>181</v>
      </c>
      <c r="K16" s="121">
        <v>355</v>
      </c>
      <c r="L16" s="122">
        <v>399</v>
      </c>
      <c r="M16" s="123">
        <v>764</v>
      </c>
      <c r="N16" s="122">
        <v>661</v>
      </c>
      <c r="O16" s="122">
        <v>35</v>
      </c>
      <c r="P16" s="119">
        <v>60</v>
      </c>
      <c r="Q16" s="119">
        <v>6</v>
      </c>
      <c r="R16" s="119">
        <v>58</v>
      </c>
      <c r="S16" s="119">
        <v>58</v>
      </c>
      <c r="T16" s="119">
        <v>11</v>
      </c>
      <c r="U16" s="119">
        <v>12</v>
      </c>
      <c r="V16" s="119">
        <v>119</v>
      </c>
      <c r="W16" s="119">
        <v>333</v>
      </c>
      <c r="X16" s="119">
        <v>304</v>
      </c>
      <c r="Y16" s="119">
        <v>205</v>
      </c>
      <c r="Z16" s="119">
        <v>222</v>
      </c>
      <c r="AA16" s="119">
        <v>170</v>
      </c>
      <c r="AB16" s="119">
        <v>89</v>
      </c>
      <c r="AC16" s="119">
        <v>95</v>
      </c>
      <c r="AD16" s="119">
        <v>113</v>
      </c>
      <c r="AE16" s="119">
        <v>185</v>
      </c>
      <c r="AF16" s="119">
        <v>70</v>
      </c>
      <c r="AG16" s="119">
        <v>183</v>
      </c>
    </row>
    <row r="17" spans="1:33" ht="15">
      <c r="A17" s="60" t="s">
        <v>36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5"/>
      <c r="M17" s="126"/>
      <c r="N17" s="125"/>
      <c r="O17" s="125"/>
      <c r="P17" s="120"/>
      <c r="Q17" s="120"/>
      <c r="R17" s="120"/>
      <c r="S17" s="120"/>
      <c r="T17" s="120"/>
      <c r="U17" s="120"/>
      <c r="V17" s="120"/>
      <c r="W17" s="120"/>
      <c r="X17" s="120"/>
      <c r="Y17" s="117"/>
      <c r="Z17" s="117"/>
      <c r="AA17" s="117">
        <v>29</v>
      </c>
      <c r="AB17" s="117"/>
      <c r="AC17" s="117">
        <v>10</v>
      </c>
      <c r="AD17" s="117"/>
      <c r="AE17" s="117"/>
      <c r="AF17" s="117">
        <f>AF10</f>
        <v>2</v>
      </c>
      <c r="AG17" s="117">
        <f>AG10</f>
        <v>3</v>
      </c>
    </row>
    <row r="18" spans="1:33" ht="15">
      <c r="A18" s="58" t="s">
        <v>13</v>
      </c>
      <c r="B18" s="59">
        <v>27</v>
      </c>
      <c r="C18" s="59">
        <v>30</v>
      </c>
      <c r="D18" s="59">
        <v>16</v>
      </c>
      <c r="E18" s="59">
        <v>9</v>
      </c>
      <c r="F18" s="59">
        <v>14</v>
      </c>
      <c r="G18" s="59">
        <v>4</v>
      </c>
      <c r="H18" s="59">
        <v>74</v>
      </c>
      <c r="I18" s="59">
        <v>53</v>
      </c>
      <c r="J18" s="59">
        <v>442</v>
      </c>
      <c r="K18" s="59">
        <v>90</v>
      </c>
      <c r="L18" s="38">
        <v>197</v>
      </c>
      <c r="M18" s="81">
        <v>133</v>
      </c>
      <c r="N18" s="38">
        <v>478</v>
      </c>
      <c r="O18" s="38">
        <v>2</v>
      </c>
      <c r="P18" s="44"/>
      <c r="Q18" s="44"/>
      <c r="R18" s="71">
        <v>133</v>
      </c>
      <c r="S18" s="71">
        <v>7</v>
      </c>
      <c r="T18" s="71">
        <v>12</v>
      </c>
      <c r="U18" s="71">
        <v>3</v>
      </c>
      <c r="V18" s="71">
        <v>49</v>
      </c>
      <c r="W18" s="71">
        <v>79</v>
      </c>
      <c r="X18" s="71">
        <v>37</v>
      </c>
      <c r="Y18" s="71">
        <v>45</v>
      </c>
      <c r="Z18" s="71">
        <v>6</v>
      </c>
      <c r="AA18" s="71">
        <v>0</v>
      </c>
      <c r="AB18" s="44"/>
      <c r="AC18" s="71">
        <v>43</v>
      </c>
      <c r="AD18" s="71">
        <f>38+4</f>
        <v>42</v>
      </c>
      <c r="AE18" s="71">
        <v>15</v>
      </c>
      <c r="AF18" s="92"/>
      <c r="AG18" s="92">
        <f>28+134</f>
        <v>162</v>
      </c>
    </row>
    <row r="19" spans="1:33" ht="15">
      <c r="A19" s="58" t="s">
        <v>14</v>
      </c>
      <c r="B19" s="59"/>
      <c r="C19" s="59">
        <v>0</v>
      </c>
      <c r="D19" s="59">
        <v>1</v>
      </c>
      <c r="E19" s="59"/>
      <c r="F19" s="59">
        <v>2</v>
      </c>
      <c r="G19" s="59"/>
      <c r="H19" s="59">
        <v>16</v>
      </c>
      <c r="I19" s="59">
        <v>4</v>
      </c>
      <c r="J19" s="59">
        <v>54</v>
      </c>
      <c r="K19" s="59">
        <v>2</v>
      </c>
      <c r="L19" s="38">
        <v>81</v>
      </c>
      <c r="M19" s="81">
        <v>0</v>
      </c>
      <c r="N19" s="38">
        <v>0</v>
      </c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89"/>
      <c r="AG19" s="89"/>
    </row>
    <row r="20" spans="1:33" ht="15">
      <c r="A20" s="58" t="s">
        <v>15</v>
      </c>
      <c r="B20" s="59">
        <v>27</v>
      </c>
      <c r="C20" s="59">
        <v>69</v>
      </c>
      <c r="D20" s="59">
        <v>71</v>
      </c>
      <c r="E20" s="59">
        <v>41</v>
      </c>
      <c r="F20" s="59"/>
      <c r="G20" s="59"/>
      <c r="H20" s="59">
        <v>40</v>
      </c>
      <c r="I20" s="59">
        <v>10</v>
      </c>
      <c r="J20" s="59">
        <v>78</v>
      </c>
      <c r="K20" s="59">
        <v>64</v>
      </c>
      <c r="L20" s="44"/>
      <c r="M20" s="84"/>
      <c r="N20" s="86"/>
      <c r="O20" s="44"/>
      <c r="P20" s="44"/>
      <c r="Q20" s="44"/>
      <c r="R20" s="71">
        <v>95</v>
      </c>
      <c r="S20" s="71">
        <v>0</v>
      </c>
      <c r="T20" s="71">
        <v>176</v>
      </c>
      <c r="U20" s="71">
        <v>0</v>
      </c>
      <c r="V20" s="71">
        <v>0</v>
      </c>
      <c r="W20" s="71">
        <v>91</v>
      </c>
      <c r="X20" s="71">
        <v>0</v>
      </c>
      <c r="Y20" s="71">
        <v>0</v>
      </c>
      <c r="Z20" s="71">
        <v>0</v>
      </c>
      <c r="AA20" s="71">
        <v>0</v>
      </c>
      <c r="AB20" s="44"/>
      <c r="AC20" s="44"/>
      <c r="AD20" s="44"/>
      <c r="AE20" s="44"/>
      <c r="AF20" s="89"/>
      <c r="AG20" s="127">
        <v>47</v>
      </c>
    </row>
    <row r="21" spans="1:33" ht="15" hidden="1">
      <c r="A21" s="58" t="s">
        <v>16</v>
      </c>
      <c r="B21" s="59">
        <v>10</v>
      </c>
      <c r="C21" s="59">
        <v>41</v>
      </c>
      <c r="D21" s="59">
        <v>68</v>
      </c>
      <c r="E21" s="59">
        <v>337</v>
      </c>
      <c r="F21" s="59">
        <v>384</v>
      </c>
      <c r="G21" s="59">
        <v>337</v>
      </c>
      <c r="H21" s="59">
        <v>304</v>
      </c>
      <c r="I21" s="59">
        <v>336</v>
      </c>
      <c r="J21" s="59">
        <v>350</v>
      </c>
      <c r="K21" s="59">
        <v>687</v>
      </c>
      <c r="L21" s="38">
        <v>987</v>
      </c>
      <c r="M21" s="82">
        <v>1351</v>
      </c>
      <c r="N21" s="40">
        <v>1112</v>
      </c>
      <c r="O21" s="44" t="s">
        <v>26</v>
      </c>
      <c r="P21" s="44" t="s">
        <v>26</v>
      </c>
      <c r="Q21" s="44" t="s">
        <v>26</v>
      </c>
      <c r="R21" s="44" t="s">
        <v>26</v>
      </c>
      <c r="S21" s="44" t="s">
        <v>26</v>
      </c>
      <c r="T21" s="44" t="s">
        <v>26</v>
      </c>
      <c r="U21" s="44" t="s">
        <v>26</v>
      </c>
      <c r="V21" s="44" t="s">
        <v>26</v>
      </c>
      <c r="W21" s="44" t="s">
        <v>26</v>
      </c>
      <c r="X21" s="44" t="s">
        <v>26</v>
      </c>
      <c r="Y21" s="44" t="s">
        <v>26</v>
      </c>
      <c r="Z21" s="44" t="s">
        <v>26</v>
      </c>
      <c r="AA21" s="44" t="s">
        <v>26</v>
      </c>
      <c r="AB21" s="44"/>
      <c r="AC21" s="44"/>
      <c r="AD21" s="44"/>
      <c r="AE21" s="44"/>
      <c r="AF21" s="89"/>
      <c r="AG21" s="89"/>
    </row>
    <row r="22" spans="1:33" ht="15">
      <c r="A22" s="60" t="s">
        <v>29</v>
      </c>
      <c r="B22" s="61">
        <v>11</v>
      </c>
      <c r="C22" s="61">
        <v>5</v>
      </c>
      <c r="D22" s="61">
        <f>221-68</f>
        <v>153</v>
      </c>
      <c r="E22" s="61">
        <f>446-337</f>
        <v>109</v>
      </c>
      <c r="F22" s="61">
        <f>555-384</f>
        <v>171</v>
      </c>
      <c r="G22" s="61">
        <f>545-337</f>
        <v>208</v>
      </c>
      <c r="H22" s="61">
        <v>303</v>
      </c>
      <c r="I22" s="61">
        <v>172</v>
      </c>
      <c r="J22" s="61">
        <v>210</v>
      </c>
      <c r="K22" s="61">
        <v>177</v>
      </c>
      <c r="L22" s="38">
        <v>338</v>
      </c>
      <c r="M22" s="81">
        <v>205</v>
      </c>
      <c r="N22" s="38">
        <v>195</v>
      </c>
      <c r="O22" s="40">
        <v>1336</v>
      </c>
      <c r="P22" s="40">
        <v>839</v>
      </c>
      <c r="Q22" s="40">
        <v>730</v>
      </c>
      <c r="R22" s="40">
        <v>722</v>
      </c>
      <c r="S22" s="40">
        <v>772</v>
      </c>
      <c r="T22" s="40">
        <v>535</v>
      </c>
      <c r="U22" s="40">
        <v>215</v>
      </c>
      <c r="V22" s="40">
        <v>557</v>
      </c>
      <c r="W22" s="40">
        <f>31+152+184+79</f>
        <v>446</v>
      </c>
      <c r="X22" s="40">
        <f>260+8</f>
        <v>268</v>
      </c>
      <c r="Y22" s="40">
        <v>82</v>
      </c>
      <c r="Z22" s="40">
        <f>5+28+101</f>
        <v>134</v>
      </c>
      <c r="AA22" s="40">
        <f>29+35+75</f>
        <v>139</v>
      </c>
      <c r="AB22" s="40">
        <f>34+128</f>
        <v>162</v>
      </c>
      <c r="AC22" s="90">
        <f>42+193+1</f>
        <v>236</v>
      </c>
      <c r="AD22" s="90">
        <f>34+133-1</f>
        <v>166</v>
      </c>
      <c r="AE22" s="90">
        <f>43+64+1</f>
        <v>108</v>
      </c>
      <c r="AF22" s="90">
        <f>56+71+2</f>
        <v>129</v>
      </c>
      <c r="AG22" s="90">
        <f>60+147+1</f>
        <v>208</v>
      </c>
    </row>
    <row r="23" spans="1:33" ht="15">
      <c r="A23" s="60" t="s">
        <v>17</v>
      </c>
      <c r="B23" s="61">
        <f aca="true" t="shared" si="2" ref="B23:O23">SUM(B13:B22)</f>
        <v>850</v>
      </c>
      <c r="C23" s="61">
        <f t="shared" si="2"/>
        <v>1367</v>
      </c>
      <c r="D23" s="61">
        <f t="shared" si="2"/>
        <v>1843</v>
      </c>
      <c r="E23" s="61">
        <f t="shared" si="2"/>
        <v>2070</v>
      </c>
      <c r="F23" s="61">
        <f t="shared" si="2"/>
        <v>2547</v>
      </c>
      <c r="G23" s="61">
        <f t="shared" si="2"/>
        <v>2601</v>
      </c>
      <c r="H23" s="61">
        <f t="shared" si="2"/>
        <v>2995</v>
      </c>
      <c r="I23" s="61">
        <f t="shared" si="2"/>
        <v>3166</v>
      </c>
      <c r="J23" s="61">
        <f t="shared" si="2"/>
        <v>4483</v>
      </c>
      <c r="K23" s="61">
        <f t="shared" si="2"/>
        <v>3994</v>
      </c>
      <c r="L23" s="41">
        <f t="shared" si="2"/>
        <v>5465</v>
      </c>
      <c r="M23" s="85">
        <f t="shared" si="2"/>
        <v>5993</v>
      </c>
      <c r="N23" s="41">
        <f t="shared" si="2"/>
        <v>6052</v>
      </c>
      <c r="O23" s="41">
        <f t="shared" si="2"/>
        <v>4399</v>
      </c>
      <c r="P23" s="41">
        <f aca="true" t="shared" si="3" ref="P23:Z23">SUM(P15:P22)</f>
        <v>3366</v>
      </c>
      <c r="Q23" s="41">
        <f t="shared" si="3"/>
        <v>2837</v>
      </c>
      <c r="R23" s="41">
        <f t="shared" si="3"/>
        <v>3687</v>
      </c>
      <c r="S23" s="41">
        <f t="shared" si="3"/>
        <v>3577</v>
      </c>
      <c r="T23" s="41">
        <f t="shared" si="3"/>
        <v>2993</v>
      </c>
      <c r="U23" s="41">
        <f t="shared" si="3"/>
        <v>1702</v>
      </c>
      <c r="V23" s="41">
        <f t="shared" si="3"/>
        <v>3390</v>
      </c>
      <c r="W23" s="41">
        <f t="shared" si="3"/>
        <v>4270</v>
      </c>
      <c r="X23" s="41">
        <f t="shared" si="3"/>
        <v>3152</v>
      </c>
      <c r="Y23" s="41">
        <f t="shared" si="3"/>
        <v>2766</v>
      </c>
      <c r="Z23" s="41">
        <f t="shared" si="3"/>
        <v>2516</v>
      </c>
      <c r="AA23" s="41">
        <f>SUM(AA15:AA22)</f>
        <v>2336</v>
      </c>
      <c r="AB23" s="87">
        <f>SUM(AB15:AB22)</f>
        <v>1958</v>
      </c>
      <c r="AC23" s="87">
        <f>SUM(AC15:AC22)</f>
        <v>2280</v>
      </c>
      <c r="AD23" s="87">
        <f>SUM(AD15:AD22)</f>
        <v>2286</v>
      </c>
      <c r="AE23" s="87">
        <f>SUM(AE15:AE22)</f>
        <v>1890</v>
      </c>
      <c r="AF23" s="87">
        <f>SUM(AF15:AF22)</f>
        <v>1620</v>
      </c>
      <c r="AG23" s="87">
        <f>SUM(AG15:AG22)</f>
        <v>2348</v>
      </c>
    </row>
    <row r="24" spans="1:33" ht="15">
      <c r="A24" s="48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47"/>
      <c r="M24" s="47"/>
      <c r="N24" s="47"/>
      <c r="O24" s="47"/>
      <c r="P24" s="4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113"/>
      <c r="AG24" s="68"/>
    </row>
    <row r="25" spans="1:33" ht="15">
      <c r="A25" s="129" t="s">
        <v>35</v>
      </c>
      <c r="B25" s="62"/>
      <c r="C25" s="62"/>
      <c r="D25" s="62"/>
      <c r="E25" s="75"/>
      <c r="F25" s="62"/>
      <c r="G25" s="62"/>
      <c r="H25" s="62"/>
      <c r="I25" s="62"/>
      <c r="J25" s="62"/>
      <c r="K25" s="62"/>
      <c r="L25" s="49"/>
      <c r="M25" s="49"/>
      <c r="N25" s="49"/>
      <c r="O25" s="49"/>
      <c r="P25" s="49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114"/>
      <c r="AG25" s="76"/>
    </row>
    <row r="26" spans="1:33" ht="15">
      <c r="A26" s="128" t="s">
        <v>34</v>
      </c>
      <c r="B26" s="62"/>
      <c r="C26" s="62"/>
      <c r="D26" s="62"/>
      <c r="E26" s="75"/>
      <c r="F26" s="62"/>
      <c r="G26" s="62"/>
      <c r="H26" s="62"/>
      <c r="I26" s="62"/>
      <c r="J26" s="62"/>
      <c r="K26" s="62"/>
      <c r="L26" s="49"/>
      <c r="M26" s="49"/>
      <c r="N26" s="49"/>
      <c r="O26" s="49"/>
      <c r="P26" s="49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114"/>
      <c r="AG26" s="76"/>
    </row>
    <row r="27" spans="1:33" ht="15">
      <c r="A27" s="72" t="s">
        <v>32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115"/>
      <c r="AF27" s="115"/>
      <c r="AG27" s="116"/>
    </row>
    <row r="29" spans="1:22" ht="15" hidden="1">
      <c r="A29" s="63" t="s">
        <v>30</v>
      </c>
      <c r="K29" s="54">
        <v>0</v>
      </c>
      <c r="L29" s="54">
        <v>0</v>
      </c>
      <c r="M29" s="54">
        <v>133</v>
      </c>
      <c r="N29" s="54">
        <v>793</v>
      </c>
      <c r="O29" s="54">
        <v>593</v>
      </c>
      <c r="P29" s="54">
        <v>165</v>
      </c>
      <c r="Q29" s="54">
        <v>24</v>
      </c>
      <c r="R29" s="54">
        <v>30</v>
      </c>
      <c r="S29" s="54">
        <v>34</v>
      </c>
      <c r="T29" s="54">
        <v>46</v>
      </c>
      <c r="U29" s="54">
        <v>19</v>
      </c>
      <c r="V29" s="54">
        <v>215</v>
      </c>
    </row>
    <row r="44" ht="15">
      <c r="A44" s="52"/>
    </row>
    <row r="46" ht="15">
      <c r="A46" s="52"/>
    </row>
    <row r="48" ht="15">
      <c r="A48" s="52"/>
    </row>
    <row r="50" spans="1:18" ht="15">
      <c r="A50" s="52"/>
      <c r="B50" s="65"/>
      <c r="C50" s="66"/>
      <c r="D50" s="65"/>
      <c r="E50" s="66"/>
      <c r="F50" s="65"/>
      <c r="G50" s="66"/>
      <c r="H50" s="65"/>
      <c r="I50" s="66"/>
      <c r="J50" s="66"/>
      <c r="K50" s="65"/>
      <c r="L50" s="66"/>
      <c r="M50" s="65"/>
      <c r="N50" s="66"/>
      <c r="O50" s="65"/>
      <c r="P50" s="66"/>
      <c r="Q50" s="65"/>
      <c r="R50" s="66"/>
    </row>
    <row r="51" spans="1:18" ht="15">
      <c r="A51" s="52"/>
      <c r="B51" s="65"/>
      <c r="C51" s="66"/>
      <c r="D51" s="65"/>
      <c r="E51" s="66"/>
      <c r="F51" s="65"/>
      <c r="G51" s="66"/>
      <c r="H51" s="65"/>
      <c r="I51" s="66"/>
      <c r="J51" s="66"/>
      <c r="K51" s="65"/>
      <c r="L51" s="66"/>
      <c r="M51" s="65"/>
      <c r="N51" s="66"/>
      <c r="O51" s="65"/>
      <c r="P51" s="66"/>
      <c r="Q51" s="65"/>
      <c r="R51" s="66"/>
    </row>
    <row r="52" spans="1:18" ht="15">
      <c r="A52" s="52"/>
      <c r="B52" s="65"/>
      <c r="C52" s="66"/>
      <c r="D52" s="65"/>
      <c r="E52" s="66"/>
      <c r="F52" s="65"/>
      <c r="G52" s="66"/>
      <c r="H52" s="65"/>
      <c r="I52" s="66"/>
      <c r="J52" s="66"/>
      <c r="K52" s="65"/>
      <c r="L52" s="66"/>
      <c r="M52" s="65"/>
      <c r="N52" s="66"/>
      <c r="O52" s="65"/>
      <c r="P52" s="66"/>
      <c r="Q52" s="65"/>
      <c r="R52" s="66"/>
    </row>
    <row r="53" spans="1:18" ht="15">
      <c r="A53" s="52"/>
      <c r="B53" s="65"/>
      <c r="C53" s="66"/>
      <c r="D53" s="65"/>
      <c r="E53" s="66"/>
      <c r="F53" s="65"/>
      <c r="G53" s="66"/>
      <c r="H53" s="65"/>
      <c r="I53" s="66"/>
      <c r="J53" s="66"/>
      <c r="K53" s="65"/>
      <c r="L53" s="66"/>
      <c r="M53" s="65"/>
      <c r="N53" s="66"/>
      <c r="O53" s="65"/>
      <c r="P53" s="66"/>
      <c r="Q53" s="65"/>
      <c r="R53" s="66"/>
    </row>
    <row r="54" spans="1:18" ht="15">
      <c r="A54" s="52"/>
      <c r="B54" s="65"/>
      <c r="C54" s="66"/>
      <c r="D54" s="65"/>
      <c r="E54" s="66"/>
      <c r="F54" s="65"/>
      <c r="G54" s="66"/>
      <c r="H54" s="65"/>
      <c r="I54" s="66"/>
      <c r="J54" s="66"/>
      <c r="K54" s="65"/>
      <c r="L54" s="66"/>
      <c r="M54" s="65"/>
      <c r="N54" s="66"/>
      <c r="O54" s="65"/>
      <c r="P54" s="66"/>
      <c r="Q54" s="65"/>
      <c r="R54" s="66"/>
    </row>
    <row r="55" spans="1:18" ht="15">
      <c r="A55" s="52"/>
      <c r="B55" s="65"/>
      <c r="C55" s="66"/>
      <c r="D55" s="65"/>
      <c r="E55" s="66"/>
      <c r="F55" s="65"/>
      <c r="G55" s="66"/>
      <c r="H55" s="65"/>
      <c r="I55" s="66"/>
      <c r="J55" s="66"/>
      <c r="K55" s="65"/>
      <c r="L55" s="66"/>
      <c r="M55" s="65"/>
      <c r="N55" s="66"/>
      <c r="O55" s="65"/>
      <c r="P55" s="66"/>
      <c r="Q55" s="65"/>
      <c r="R55" s="66"/>
    </row>
    <row r="56" spans="1:18" ht="15">
      <c r="A56" s="52"/>
      <c r="B56" s="65"/>
      <c r="C56" s="66"/>
      <c r="D56" s="65"/>
      <c r="E56" s="66"/>
      <c r="F56" s="65"/>
      <c r="G56" s="66"/>
      <c r="H56" s="65"/>
      <c r="I56" s="66"/>
      <c r="J56" s="66"/>
      <c r="K56" s="65"/>
      <c r="L56" s="66"/>
      <c r="M56" s="65"/>
      <c r="N56" s="66"/>
      <c r="O56" s="65"/>
      <c r="P56" s="66"/>
      <c r="Q56" s="65"/>
      <c r="R56" s="66"/>
    </row>
    <row r="57" spans="1:18" ht="15">
      <c r="A57" s="52"/>
      <c r="B57" s="65"/>
      <c r="C57" s="66"/>
      <c r="D57" s="65"/>
      <c r="E57" s="66"/>
      <c r="F57" s="65"/>
      <c r="G57" s="66"/>
      <c r="H57" s="65"/>
      <c r="I57" s="66"/>
      <c r="J57" s="66"/>
      <c r="K57" s="65"/>
      <c r="L57" s="66"/>
      <c r="M57" s="65"/>
      <c r="N57" s="66"/>
      <c r="O57" s="65"/>
      <c r="P57" s="66"/>
      <c r="Q57" s="65"/>
      <c r="R57" s="66"/>
    </row>
    <row r="58" spans="1:18" ht="15">
      <c r="A58" s="52"/>
      <c r="B58" s="65"/>
      <c r="C58" s="66"/>
      <c r="D58" s="65"/>
      <c r="E58" s="66"/>
      <c r="F58" s="65"/>
      <c r="G58" s="66"/>
      <c r="H58" s="65"/>
      <c r="I58" s="66"/>
      <c r="J58" s="66"/>
      <c r="K58" s="65"/>
      <c r="L58" s="66"/>
      <c r="M58" s="65"/>
      <c r="N58" s="66"/>
      <c r="O58" s="65"/>
      <c r="P58" s="66"/>
      <c r="Q58" s="65"/>
      <c r="R58" s="66"/>
    </row>
    <row r="59" spans="1:18" ht="15">
      <c r="A59" s="52"/>
      <c r="B59" s="65"/>
      <c r="C59" s="66"/>
      <c r="D59" s="65"/>
      <c r="E59" s="66"/>
      <c r="F59" s="65"/>
      <c r="G59" s="66"/>
      <c r="H59" s="65"/>
      <c r="I59" s="66"/>
      <c r="J59" s="66"/>
      <c r="K59" s="65"/>
      <c r="L59" s="66"/>
      <c r="M59" s="65"/>
      <c r="N59" s="66"/>
      <c r="O59" s="65"/>
      <c r="P59" s="66"/>
      <c r="Q59" s="65"/>
      <c r="R59" s="66"/>
    </row>
    <row r="60" spans="1:18" ht="15">
      <c r="A60" s="52"/>
      <c r="B60" s="65"/>
      <c r="C60" s="66"/>
      <c r="D60" s="65"/>
      <c r="E60" s="66"/>
      <c r="F60" s="65"/>
      <c r="G60" s="66"/>
      <c r="H60" s="65"/>
      <c r="I60" s="66"/>
      <c r="J60" s="66"/>
      <c r="K60" s="65"/>
      <c r="L60" s="66"/>
      <c r="M60" s="65"/>
      <c r="N60" s="66"/>
      <c r="O60" s="65"/>
      <c r="P60" s="66"/>
      <c r="Q60" s="65"/>
      <c r="R60" s="66"/>
    </row>
    <row r="61" spans="1:18" ht="15">
      <c r="A61" s="52"/>
      <c r="B61" s="65"/>
      <c r="C61" s="66"/>
      <c r="D61" s="65"/>
      <c r="E61" s="66"/>
      <c r="F61" s="65"/>
      <c r="G61" s="66"/>
      <c r="H61" s="65"/>
      <c r="I61" s="66"/>
      <c r="J61" s="66"/>
      <c r="K61" s="65"/>
      <c r="L61" s="66"/>
      <c r="M61" s="65"/>
      <c r="N61" s="66"/>
      <c r="O61" s="65"/>
      <c r="P61" s="66"/>
      <c r="Q61" s="65"/>
      <c r="R61" s="66"/>
    </row>
    <row r="62" spans="1:18" ht="15">
      <c r="A62" s="52"/>
      <c r="B62" s="65"/>
      <c r="C62" s="66"/>
      <c r="D62" s="65"/>
      <c r="E62" s="66"/>
      <c r="F62" s="65"/>
      <c r="G62" s="66"/>
      <c r="H62" s="65"/>
      <c r="I62" s="66"/>
      <c r="J62" s="66"/>
      <c r="K62" s="65"/>
      <c r="L62" s="66"/>
      <c r="M62" s="65"/>
      <c r="N62" s="66"/>
      <c r="O62" s="65"/>
      <c r="P62" s="66"/>
      <c r="Q62" s="65"/>
      <c r="R62" s="66"/>
    </row>
    <row r="63" spans="1:18" ht="15">
      <c r="A63" s="52"/>
      <c r="B63" s="65"/>
      <c r="C63" s="66"/>
      <c r="D63" s="65"/>
      <c r="E63" s="66"/>
      <c r="F63" s="65"/>
      <c r="G63" s="66"/>
      <c r="H63" s="65"/>
      <c r="I63" s="66"/>
      <c r="J63" s="66"/>
      <c r="K63" s="65"/>
      <c r="L63" s="66"/>
      <c r="M63" s="65"/>
      <c r="N63" s="66"/>
      <c r="O63" s="65"/>
      <c r="P63" s="66"/>
      <c r="Q63" s="65"/>
      <c r="R63" s="66"/>
    </row>
    <row r="64" spans="1:18" ht="15">
      <c r="A64" s="52"/>
      <c r="B64" s="65"/>
      <c r="C64" s="66"/>
      <c r="D64" s="65"/>
      <c r="E64" s="66"/>
      <c r="F64" s="65"/>
      <c r="G64" s="66"/>
      <c r="H64" s="65"/>
      <c r="I64" s="66"/>
      <c r="J64" s="66"/>
      <c r="K64" s="65"/>
      <c r="L64" s="66"/>
      <c r="M64" s="65"/>
      <c r="N64" s="66"/>
      <c r="O64" s="65"/>
      <c r="P64" s="66"/>
      <c r="Q64" s="65"/>
      <c r="R64" s="66"/>
    </row>
    <row r="65" spans="1:18" ht="15">
      <c r="A65" s="52"/>
      <c r="B65" s="65"/>
      <c r="C65" s="66"/>
      <c r="D65" s="65"/>
      <c r="E65" s="66"/>
      <c r="F65" s="65"/>
      <c r="G65" s="66"/>
      <c r="H65" s="65"/>
      <c r="I65" s="66"/>
      <c r="J65" s="66"/>
      <c r="K65" s="65"/>
      <c r="L65" s="66"/>
      <c r="M65" s="65"/>
      <c r="N65" s="66"/>
      <c r="O65" s="65"/>
      <c r="P65" s="66"/>
      <c r="Q65" s="65"/>
      <c r="R65" s="66"/>
    </row>
    <row r="66" spans="1:18" ht="15">
      <c r="A66" s="52"/>
      <c r="B66" s="65"/>
      <c r="C66" s="66"/>
      <c r="D66" s="65"/>
      <c r="E66" s="66"/>
      <c r="F66" s="65"/>
      <c r="G66" s="66"/>
      <c r="H66" s="65"/>
      <c r="I66" s="66"/>
      <c r="J66" s="66"/>
      <c r="K66" s="65"/>
      <c r="L66" s="66"/>
      <c r="M66" s="65"/>
      <c r="N66" s="66"/>
      <c r="O66" s="65"/>
      <c r="P66" s="66"/>
      <c r="Q66" s="65"/>
      <c r="R66" s="66"/>
    </row>
    <row r="67" spans="1:18" ht="15">
      <c r="A67" s="52"/>
      <c r="B67" s="65"/>
      <c r="C67" s="66"/>
      <c r="D67" s="65"/>
      <c r="E67" s="66"/>
      <c r="F67" s="65"/>
      <c r="G67" s="66"/>
      <c r="H67" s="65"/>
      <c r="I67" s="66"/>
      <c r="J67" s="66"/>
      <c r="K67" s="65"/>
      <c r="L67" s="66"/>
      <c r="M67" s="65"/>
      <c r="N67" s="66"/>
      <c r="O67" s="65"/>
      <c r="P67" s="66"/>
      <c r="Q67" s="65"/>
      <c r="R67" s="66"/>
    </row>
    <row r="68" spans="1:18" ht="15">
      <c r="A68" s="52"/>
      <c r="B68" s="65"/>
      <c r="C68" s="66"/>
      <c r="D68" s="65"/>
      <c r="E68" s="66"/>
      <c r="F68" s="65"/>
      <c r="G68" s="66"/>
      <c r="H68" s="65"/>
      <c r="I68" s="66"/>
      <c r="J68" s="66"/>
      <c r="K68" s="65"/>
      <c r="L68" s="66"/>
      <c r="M68" s="65"/>
      <c r="N68" s="66"/>
      <c r="O68" s="65"/>
      <c r="P68" s="66"/>
      <c r="Q68" s="65"/>
      <c r="R68" s="66"/>
    </row>
    <row r="69" spans="1:18" ht="15">
      <c r="A69" s="52"/>
      <c r="B69" s="65"/>
      <c r="C69" s="66"/>
      <c r="D69" s="65"/>
      <c r="E69" s="66"/>
      <c r="F69" s="65"/>
      <c r="G69" s="66"/>
      <c r="H69" s="65"/>
      <c r="I69" s="66"/>
      <c r="J69" s="66"/>
      <c r="K69" s="65"/>
      <c r="L69" s="66"/>
      <c r="M69" s="65"/>
      <c r="N69" s="66"/>
      <c r="O69" s="65"/>
      <c r="P69" s="66"/>
      <c r="Q69" s="65"/>
      <c r="R69" s="66"/>
    </row>
    <row r="70" spans="1:18" ht="15">
      <c r="A70" s="52"/>
      <c r="B70" s="65"/>
      <c r="C70" s="66"/>
      <c r="D70" s="65"/>
      <c r="E70" s="66"/>
      <c r="F70" s="65"/>
      <c r="G70" s="66"/>
      <c r="H70" s="65"/>
      <c r="I70" s="66"/>
      <c r="J70" s="66"/>
      <c r="K70" s="65"/>
      <c r="L70" s="66"/>
      <c r="M70" s="65"/>
      <c r="N70" s="66"/>
      <c r="O70" s="65"/>
      <c r="P70" s="66"/>
      <c r="Q70" s="65"/>
      <c r="R70" s="66"/>
    </row>
    <row r="71" spans="1:18" ht="15">
      <c r="A71" s="52"/>
      <c r="B71" s="65"/>
      <c r="C71" s="66"/>
      <c r="D71" s="65"/>
      <c r="E71" s="66"/>
      <c r="F71" s="65"/>
      <c r="G71" s="66"/>
      <c r="H71" s="65"/>
      <c r="I71" s="66"/>
      <c r="J71" s="66"/>
      <c r="K71" s="65"/>
      <c r="L71" s="66"/>
      <c r="M71" s="65"/>
      <c r="N71" s="66"/>
      <c r="O71" s="65"/>
      <c r="P71" s="66"/>
      <c r="Q71" s="65"/>
      <c r="R71" s="66"/>
    </row>
    <row r="72" spans="1:18" ht="15">
      <c r="A72" s="52"/>
      <c r="B72" s="65"/>
      <c r="C72" s="66"/>
      <c r="D72" s="65"/>
      <c r="E72" s="66"/>
      <c r="F72" s="65"/>
      <c r="G72" s="66"/>
      <c r="H72" s="65"/>
      <c r="I72" s="66"/>
      <c r="J72" s="66"/>
      <c r="K72" s="65"/>
      <c r="L72" s="66"/>
      <c r="M72" s="65"/>
      <c r="N72" s="66"/>
      <c r="O72" s="65"/>
      <c r="P72" s="66"/>
      <c r="Q72" s="65"/>
      <c r="R72" s="66"/>
    </row>
    <row r="73" spans="1:18" ht="15">
      <c r="A73" s="52"/>
      <c r="B73" s="65"/>
      <c r="C73" s="66"/>
      <c r="D73" s="65"/>
      <c r="E73" s="66"/>
      <c r="F73" s="65"/>
      <c r="G73" s="66"/>
      <c r="H73" s="65"/>
      <c r="I73" s="66"/>
      <c r="J73" s="66"/>
      <c r="K73" s="65"/>
      <c r="L73" s="66"/>
      <c r="M73" s="65"/>
      <c r="N73" s="66"/>
      <c r="O73" s="65"/>
      <c r="P73" s="66"/>
      <c r="Q73" s="65"/>
      <c r="R73" s="66"/>
    </row>
    <row r="74" spans="1:18" ht="15">
      <c r="A74" s="52"/>
      <c r="B74" s="65"/>
      <c r="C74" s="66"/>
      <c r="D74" s="65"/>
      <c r="E74" s="66"/>
      <c r="F74" s="65"/>
      <c r="G74" s="66"/>
      <c r="H74" s="65"/>
      <c r="I74" s="66"/>
      <c r="J74" s="66"/>
      <c r="K74" s="65"/>
      <c r="L74" s="66"/>
      <c r="M74" s="65"/>
      <c r="N74" s="66"/>
      <c r="O74" s="65"/>
      <c r="P74" s="66"/>
      <c r="Q74" s="65"/>
      <c r="R74" s="66"/>
    </row>
    <row r="75" spans="1:18" ht="15">
      <c r="A75" s="52"/>
      <c r="B75" s="65"/>
      <c r="C75" s="66"/>
      <c r="D75" s="65"/>
      <c r="E75" s="66"/>
      <c r="F75" s="65"/>
      <c r="G75" s="66"/>
      <c r="H75" s="65"/>
      <c r="I75" s="66"/>
      <c r="J75" s="66"/>
      <c r="K75" s="65"/>
      <c r="L75" s="66"/>
      <c r="M75" s="65"/>
      <c r="N75" s="66"/>
      <c r="O75" s="65"/>
      <c r="P75" s="66"/>
      <c r="Q75" s="65"/>
      <c r="R75" s="66"/>
    </row>
    <row r="76" ht="15">
      <c r="A76" s="52"/>
    </row>
    <row r="77" spans="1:18" ht="15">
      <c r="A77" s="52"/>
      <c r="B77" s="65"/>
      <c r="C77" s="66"/>
      <c r="D77" s="65"/>
      <c r="E77" s="66"/>
      <c r="F77" s="65"/>
      <c r="G77" s="66"/>
      <c r="H77" s="65"/>
      <c r="I77" s="66"/>
      <c r="J77" s="66"/>
      <c r="K77" s="65"/>
      <c r="L77" s="66"/>
      <c r="M77" s="65"/>
      <c r="N77" s="66"/>
      <c r="O77" s="65"/>
      <c r="P77" s="66"/>
      <c r="Q77" s="65"/>
      <c r="R77" s="66"/>
    </row>
  </sheetData>
  <sheetProtection/>
  <mergeCells count="1">
    <mergeCell ref="B6:AG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siehe PC Pass 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Lübke, Roland (GVSt)</dc:creator>
  <cp:keywords/>
  <dc:description/>
  <cp:lastModifiedBy>Lübke, Roland (GVSt)</cp:lastModifiedBy>
  <cp:lastPrinted>2020-08-25T07:32:26Z</cp:lastPrinted>
  <dcterms:created xsi:type="dcterms:W3CDTF">1999-10-20T08:10:44Z</dcterms:created>
  <dcterms:modified xsi:type="dcterms:W3CDTF">2022-03-03T08:24:35Z</dcterms:modified>
  <cp:category/>
  <cp:version/>
  <cp:contentType/>
  <cp:contentStatus/>
</cp:coreProperties>
</file>