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ATISTI\Daten neu\Lange Zeitreihen Internet\"/>
    </mc:Choice>
  </mc:AlternateContent>
  <xr:revisionPtr revIDLastSave="0" documentId="13_ncr:1_{9452BA0E-3D81-458B-9E5C-F8ACAA2E68D2}" xr6:coauthVersionLast="46" xr6:coauthVersionMax="46" xr10:uidLastSave="{00000000-0000-0000-0000-000000000000}"/>
  <bookViews>
    <workbookView xWindow="28680" yWindow="-120" windowWidth="29040" windowHeight="15840" xr2:uid="{00286D27-AB56-421A-BF62-B8BA03705608}"/>
  </bookViews>
  <sheets>
    <sheet name="Nachwuchskräfte" sheetId="1" r:id="rId1"/>
  </sheets>
  <definedNames>
    <definedName name="_1996">#REF!</definedName>
    <definedName name="_1997">#REF!</definedName>
    <definedName name="_1998">#REF!</definedName>
    <definedName name="_1999">#REF!</definedName>
    <definedName name="_2005">#REF!</definedName>
    <definedName name="_2007">#REF!</definedName>
    <definedName name="_a2006">#REF!</definedName>
    <definedName name="_KW2006">#REF!</definedName>
    <definedName name="_n2006">#REF!</definedName>
    <definedName name="_n3333">#REF!</definedName>
    <definedName name="Ausfuhren">#REF!</definedName>
    <definedName name="BBBest_Feb">#REF!</definedName>
    <definedName name="Beschäftigte">#REF!</definedName>
    <definedName name="_xlnm.Print_Area" localSheetId="0">Nachwuchskräfte!$A$1:$G$140</definedName>
    <definedName name="Einfuhren">#REF!</definedName>
    <definedName name="FORMELN">#REF!</definedName>
    <definedName name="geht">#REF!</definedName>
    <definedName name="gg">#REF!</definedName>
    <definedName name="hh">#REF!</definedName>
    <definedName name="J">#REF!</definedName>
    <definedName name="ja">#REF!</definedName>
    <definedName name="Jahre">#REF!</definedName>
    <definedName name="Kraftwerk">#REF!</definedName>
    <definedName name="KW">#REF!</definedName>
    <definedName name="KWw">#REF!</definedName>
    <definedName name="Lilli">#REF!</definedName>
    <definedName name="Mitteldeutschl.">#REF!</definedName>
    <definedName name="MONATE">#REF!</definedName>
    <definedName name="neu">#REF!</definedName>
    <definedName name="Rheinland">#REF!</definedName>
    <definedName name="VERÄNDERUNG">#REF!</definedName>
    <definedName name="_xlnm.Extract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C136" i="1"/>
  <c r="F136" i="1" s="1"/>
  <c r="D136" i="1"/>
  <c r="E136" i="1"/>
  <c r="E111" i="1"/>
  <c r="C111" i="1"/>
  <c r="F111" i="1" s="1"/>
  <c r="E87" i="1"/>
  <c r="F87" i="1"/>
  <c r="F31" i="1"/>
  <c r="E110" i="1"/>
  <c r="C110" i="1"/>
  <c r="C135" i="1" l="1"/>
  <c r="D135" i="1"/>
  <c r="E135" i="1"/>
  <c r="F110" i="1"/>
  <c r="F86" i="1"/>
  <c r="F30" i="1"/>
  <c r="F135" i="1" l="1"/>
  <c r="G135" i="1" s="1"/>
  <c r="D134" i="1"/>
  <c r="E133" i="1"/>
  <c r="D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09" i="1"/>
  <c r="E134" i="1" s="1"/>
  <c r="C109" i="1"/>
  <c r="C108" i="1"/>
  <c r="F108" i="1" s="1"/>
  <c r="F107" i="1"/>
  <c r="G107" i="1" s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G83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8" i="1"/>
  <c r="F57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29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117" i="1" l="1"/>
  <c r="F131" i="1"/>
  <c r="F130" i="1"/>
  <c r="F126" i="1"/>
  <c r="F122" i="1"/>
  <c r="F132" i="1"/>
  <c r="G132" i="1" s="1"/>
  <c r="F115" i="1"/>
  <c r="F129" i="1"/>
  <c r="C133" i="1"/>
  <c r="F133" i="1" s="1"/>
  <c r="G133" i="1" s="1"/>
  <c r="F114" i="1"/>
  <c r="F119" i="1"/>
  <c r="F123" i="1"/>
  <c r="F127" i="1"/>
  <c r="F120" i="1"/>
  <c r="F124" i="1"/>
  <c r="F128" i="1"/>
  <c r="F109" i="1"/>
  <c r="F116" i="1"/>
  <c r="F121" i="1"/>
  <c r="F125" i="1"/>
  <c r="F118" i="1"/>
  <c r="C134" i="1"/>
  <c r="F134" i="1" s="1"/>
  <c r="G134" i="1" s="1"/>
</calcChain>
</file>

<file path=xl/sharedStrings.xml><?xml version="1.0" encoding="utf-8"?>
<sst xmlns="http://schemas.openxmlformats.org/spreadsheetml/2006/main" count="21" uniqueCount="20">
  <si>
    <t>Nachwuchskräfte 1)</t>
  </si>
  <si>
    <t>Revier</t>
  </si>
  <si>
    <t>Jahres-</t>
  </si>
  <si>
    <t>Auszubildende</t>
  </si>
  <si>
    <t>ende</t>
  </si>
  <si>
    <t>gewerblich-</t>
  </si>
  <si>
    <t>technisch</t>
  </si>
  <si>
    <t>kaufmännisch</t>
  </si>
  <si>
    <t>insgesamt</t>
  </si>
  <si>
    <t>in %</t>
  </si>
  <si>
    <t>der Gesamt-</t>
  </si>
  <si>
    <t>belegschaft</t>
  </si>
  <si>
    <t xml:space="preserve"> Hessen</t>
  </si>
  <si>
    <t>1) ohne Beschäftigte in den Braunkohlenkraftwerken der allgem. Versorgung</t>
  </si>
  <si>
    <t>Rheinland</t>
  </si>
  <si>
    <t>Helmstedt</t>
  </si>
  <si>
    <t>Lausitz</t>
  </si>
  <si>
    <t>Mitteldeutschland</t>
  </si>
  <si>
    <t>Insgesamt</t>
  </si>
  <si>
    <t>Statistik der Kohlenwirtschaft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</si>
</sst>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\ \ \ \ \ \ \ \ "/>
    <numFmt numFmtId="165" formatCode="#,##0\ \ \ \ \ \ \ \ \ \ "/>
    <numFmt numFmtId="166" formatCode="#,##0\ \ \ \ \ \ ;;&quot;-&quot;\ \ \ \ \ \ "/>
    <numFmt numFmtId="167" formatCode="0.0\ \ \ \ \ \ \ ;;&quot;-&quot;\ \ \ \ \ \ \ "/>
    <numFmt numFmtId="168" formatCode="#,##0\ \ \ \ \ \ \ \ ;;&quot;-&quot;\ \ \ \ \ \ \ \ "/>
    <numFmt numFmtId="169" formatCode="0.0\ \ \ \ \ \ \ \ \ \ ;;&quot;-&quot;\ \ \ \ \ \ \ \ \ \ "/>
  </numFmts>
  <fonts count="11" x14ac:knownFonts="1">
    <font>
      <sz val="10"/>
      <name val="Helv"/>
    </font>
    <font>
      <sz val="22"/>
      <name val="Helv"/>
    </font>
    <font>
      <b/>
      <sz val="22"/>
      <name val="Helv"/>
    </font>
    <font>
      <sz val="14"/>
      <name val="Helv"/>
    </font>
    <font>
      <sz val="16"/>
      <name val="Helv"/>
    </font>
    <font>
      <b/>
      <sz val="14"/>
      <name val="Helv"/>
    </font>
    <font>
      <sz val="12"/>
      <name val="Helv"/>
    </font>
    <font>
      <sz val="16"/>
      <name val="Arial"/>
      <family val="2"/>
    </font>
    <font>
      <sz val="14"/>
      <name val="Arial"/>
      <family val="2"/>
    </font>
    <font>
      <b/>
      <sz val="18"/>
      <color indexed="10"/>
      <name val="Helv"/>
    </font>
    <font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Continuous" vertical="center"/>
    </xf>
    <xf numFmtId="165" fontId="4" fillId="0" borderId="3" xfId="0" applyNumberFormat="1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167" fontId="4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68" fontId="6" fillId="0" borderId="7" xfId="0" applyNumberFormat="1" applyFont="1" applyFill="1" applyBorder="1" applyAlignment="1">
      <alignment vertical="center"/>
    </xf>
    <xf numFmtId="169" fontId="6" fillId="0" borderId="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6DA8-65AC-4AF3-A33C-844021DB1D3C}">
  <sheetPr>
    <tabColor rgb="FF92D050"/>
    <pageSetUpPr fitToPage="1"/>
  </sheetPr>
  <dimension ref="A1:J151"/>
  <sheetViews>
    <sheetView tabSelected="1" zoomScale="55" zoomScaleNormal="55" workbookViewId="0">
      <pane ySplit="1" topLeftCell="A100" activePane="bottomLeft"/>
      <selection activeCell="B75" sqref="B75"/>
      <selection pane="bottomLeft" activeCell="G137" sqref="G137"/>
    </sheetView>
  </sheetViews>
  <sheetFormatPr baseColWidth="10" defaultRowHeight="19.5" x14ac:dyDescent="0.2"/>
  <cols>
    <col min="1" max="1" width="29.28515625" style="5" customWidth="1"/>
    <col min="2" max="2" width="12.42578125" style="6" customWidth="1"/>
    <col min="3" max="3" width="25.7109375" style="6" customWidth="1"/>
    <col min="4" max="5" width="25.7109375" style="7" customWidth="1"/>
    <col min="6" max="7" width="25.7109375" style="8" customWidth="1"/>
    <col min="8" max="16384" width="11.42578125" style="8"/>
  </cols>
  <sheetData>
    <row r="1" spans="1:10" s="1" customFormat="1" ht="24.95" customHeight="1" x14ac:dyDescent="0.2">
      <c r="B1" s="2"/>
      <c r="C1" s="2"/>
      <c r="D1" s="41" t="s">
        <v>19</v>
      </c>
      <c r="E1" s="41"/>
      <c r="F1" s="41"/>
      <c r="G1" s="41"/>
    </row>
    <row r="2" spans="1:10" s="1" customFormat="1" ht="24.95" customHeight="1" x14ac:dyDescent="0.2">
      <c r="A2" s="4" t="s">
        <v>0</v>
      </c>
      <c r="B2" s="2"/>
      <c r="C2" s="2"/>
      <c r="D2" s="3"/>
      <c r="E2" s="3"/>
    </row>
    <row r="3" spans="1:10" ht="20.25" thickBot="1" x14ac:dyDescent="0.25"/>
    <row r="4" spans="1:10" s="16" customFormat="1" ht="29.25" customHeight="1" thickBot="1" x14ac:dyDescent="0.25">
      <c r="A4" s="9" t="s">
        <v>1</v>
      </c>
      <c r="B4" s="10" t="s">
        <v>2</v>
      </c>
      <c r="C4" s="11" t="s">
        <v>3</v>
      </c>
      <c r="D4" s="12"/>
      <c r="E4" s="12"/>
      <c r="F4" s="13"/>
      <c r="G4" s="14"/>
      <c r="H4" s="15"/>
      <c r="I4" s="15"/>
      <c r="J4" s="15"/>
    </row>
    <row r="5" spans="1:10" s="16" customFormat="1" ht="21.95" customHeight="1" x14ac:dyDescent="0.2">
      <c r="A5" s="17"/>
      <c r="B5" s="18" t="s">
        <v>4</v>
      </c>
      <c r="C5" s="18" t="s">
        <v>5</v>
      </c>
      <c r="D5" s="19" t="s">
        <v>6</v>
      </c>
      <c r="E5" s="19" t="s">
        <v>7</v>
      </c>
      <c r="F5" s="17" t="s">
        <v>8</v>
      </c>
      <c r="G5" s="20" t="s">
        <v>9</v>
      </c>
    </row>
    <row r="6" spans="1:10" s="16" customFormat="1" ht="21.95" customHeight="1" x14ac:dyDescent="0.2">
      <c r="A6" s="17"/>
      <c r="B6" s="18"/>
      <c r="C6" s="18" t="s">
        <v>6</v>
      </c>
      <c r="D6" s="19"/>
      <c r="E6" s="19"/>
      <c r="F6" s="17"/>
      <c r="G6" s="20" t="s">
        <v>10</v>
      </c>
    </row>
    <row r="7" spans="1:10" s="16" customFormat="1" ht="24.75" customHeight="1" thickBot="1" x14ac:dyDescent="0.25">
      <c r="A7" s="21"/>
      <c r="B7" s="22"/>
      <c r="C7" s="22"/>
      <c r="D7" s="23"/>
      <c r="E7" s="23"/>
      <c r="F7" s="21"/>
      <c r="G7" s="24" t="s">
        <v>11</v>
      </c>
    </row>
    <row r="8" spans="1:10" s="28" customFormat="1" ht="21.95" customHeight="1" x14ac:dyDescent="0.2">
      <c r="A8" s="25" t="s">
        <v>14</v>
      </c>
      <c r="B8" s="17">
        <v>1996</v>
      </c>
      <c r="C8" s="26">
        <v>474</v>
      </c>
      <c r="D8" s="26">
        <v>13</v>
      </c>
      <c r="E8" s="26">
        <v>77</v>
      </c>
      <c r="F8" s="26">
        <f>C8+D8+E8</f>
        <v>564</v>
      </c>
      <c r="G8" s="27">
        <v>4.5</v>
      </c>
    </row>
    <row r="9" spans="1:10" s="28" customFormat="1" ht="21.95" customHeight="1" x14ac:dyDescent="0.2">
      <c r="A9" s="25"/>
      <c r="B9" s="17">
        <v>1997</v>
      </c>
      <c r="C9" s="26">
        <v>534</v>
      </c>
      <c r="D9" s="26">
        <v>19</v>
      </c>
      <c r="E9" s="26">
        <v>87</v>
      </c>
      <c r="F9" s="26">
        <f>C9+D9+E9</f>
        <v>640</v>
      </c>
      <c r="G9" s="27">
        <v>5.4</v>
      </c>
    </row>
    <row r="10" spans="1:10" s="28" customFormat="1" ht="21.95" customHeight="1" x14ac:dyDescent="0.2">
      <c r="A10" s="25"/>
      <c r="B10" s="17">
        <v>1998</v>
      </c>
      <c r="C10" s="26">
        <v>577</v>
      </c>
      <c r="D10" s="26">
        <v>19</v>
      </c>
      <c r="E10" s="26">
        <v>92</v>
      </c>
      <c r="F10" s="26">
        <f>C10+D10+E10</f>
        <v>688</v>
      </c>
      <c r="G10" s="27">
        <v>5.9</v>
      </c>
    </row>
    <row r="11" spans="1:10" s="28" customFormat="1" ht="21.95" customHeight="1" x14ac:dyDescent="0.2">
      <c r="A11" s="25"/>
      <c r="B11" s="17">
        <v>1999</v>
      </c>
      <c r="C11" s="26">
        <v>600</v>
      </c>
      <c r="D11" s="26">
        <v>10</v>
      </c>
      <c r="E11" s="26">
        <v>86</v>
      </c>
      <c r="F11" s="26">
        <f>C11+D11+E11</f>
        <v>696</v>
      </c>
      <c r="G11" s="27">
        <v>6.1</v>
      </c>
    </row>
    <row r="12" spans="1:10" s="28" customFormat="1" ht="21.95" customHeight="1" x14ac:dyDescent="0.2">
      <c r="A12" s="25"/>
      <c r="B12" s="17">
        <v>2000</v>
      </c>
      <c r="C12" s="26">
        <v>604</v>
      </c>
      <c r="D12" s="26">
        <v>12</v>
      </c>
      <c r="E12" s="26">
        <v>83</v>
      </c>
      <c r="F12" s="26">
        <f>C12+D12+E12</f>
        <v>699</v>
      </c>
      <c r="G12" s="27">
        <v>6.7</v>
      </c>
    </row>
    <row r="13" spans="1:10" s="28" customFormat="1" ht="21.95" customHeight="1" x14ac:dyDescent="0.2">
      <c r="A13" s="25"/>
      <c r="B13" s="17">
        <v>2001</v>
      </c>
      <c r="C13" s="26">
        <v>589</v>
      </c>
      <c r="D13" s="26">
        <v>14</v>
      </c>
      <c r="E13" s="26">
        <v>82</v>
      </c>
      <c r="F13" s="26">
        <v>685</v>
      </c>
      <c r="G13" s="27">
        <v>7.1</v>
      </c>
    </row>
    <row r="14" spans="1:10" s="28" customFormat="1" ht="21.95" customHeight="1" x14ac:dyDescent="0.2">
      <c r="A14" s="25"/>
      <c r="B14" s="17">
        <v>2002</v>
      </c>
      <c r="C14" s="26">
        <v>529</v>
      </c>
      <c r="D14" s="26">
        <v>12</v>
      </c>
      <c r="E14" s="26">
        <v>78</v>
      </c>
      <c r="F14" s="26">
        <f t="shared" ref="F14:F23" si="0">C14+D14+E14</f>
        <v>619</v>
      </c>
      <c r="G14" s="27">
        <v>6.8</v>
      </c>
    </row>
    <row r="15" spans="1:10" s="28" customFormat="1" ht="24.95" customHeight="1" x14ac:dyDescent="0.2">
      <c r="A15" s="25"/>
      <c r="B15" s="17">
        <v>2003</v>
      </c>
      <c r="C15" s="26">
        <v>471</v>
      </c>
      <c r="D15" s="26">
        <v>8</v>
      </c>
      <c r="E15" s="26">
        <v>69</v>
      </c>
      <c r="F15" s="26">
        <f t="shared" si="0"/>
        <v>548</v>
      </c>
      <c r="G15" s="27">
        <v>6.4</v>
      </c>
    </row>
    <row r="16" spans="1:10" s="28" customFormat="1" ht="21.95" customHeight="1" x14ac:dyDescent="0.2">
      <c r="A16" s="25"/>
      <c r="B16" s="17">
        <v>2004</v>
      </c>
      <c r="C16" s="26">
        <v>437</v>
      </c>
      <c r="D16" s="26">
        <v>10</v>
      </c>
      <c r="E16" s="26">
        <v>56</v>
      </c>
      <c r="F16" s="26">
        <f t="shared" si="0"/>
        <v>503</v>
      </c>
      <c r="G16" s="27">
        <v>6.1</v>
      </c>
    </row>
    <row r="17" spans="1:7" s="28" customFormat="1" ht="21.95" customHeight="1" x14ac:dyDescent="0.2">
      <c r="A17" s="25"/>
      <c r="B17" s="17">
        <v>2005</v>
      </c>
      <c r="C17" s="26">
        <v>362</v>
      </c>
      <c r="D17" s="26">
        <v>11</v>
      </c>
      <c r="E17" s="26">
        <v>51</v>
      </c>
      <c r="F17" s="26">
        <f t="shared" si="0"/>
        <v>424</v>
      </c>
      <c r="G17" s="27">
        <v>5.2</v>
      </c>
    </row>
    <row r="18" spans="1:7" s="28" customFormat="1" ht="21.95" customHeight="1" x14ac:dyDescent="0.2">
      <c r="A18" s="25"/>
      <c r="B18" s="17">
        <v>2006</v>
      </c>
      <c r="C18" s="26">
        <v>352</v>
      </c>
      <c r="D18" s="26">
        <v>12</v>
      </c>
      <c r="E18" s="26">
        <v>53</v>
      </c>
      <c r="F18" s="26">
        <f t="shared" si="0"/>
        <v>417</v>
      </c>
      <c r="G18" s="27">
        <v>5.07</v>
      </c>
    </row>
    <row r="19" spans="1:7" s="28" customFormat="1" ht="21.95" customHeight="1" x14ac:dyDescent="0.2">
      <c r="A19" s="25"/>
      <c r="B19" s="17">
        <v>2007</v>
      </c>
      <c r="C19" s="26">
        <v>379</v>
      </c>
      <c r="D19" s="26">
        <v>15</v>
      </c>
      <c r="E19" s="26">
        <v>56</v>
      </c>
      <c r="F19" s="26">
        <f t="shared" si="0"/>
        <v>450</v>
      </c>
      <c r="G19" s="27">
        <v>5.4</v>
      </c>
    </row>
    <row r="20" spans="1:7" s="28" customFormat="1" ht="21.75" customHeight="1" x14ac:dyDescent="0.2">
      <c r="A20" s="25"/>
      <c r="B20" s="17">
        <v>2008</v>
      </c>
      <c r="C20" s="26">
        <v>418</v>
      </c>
      <c r="D20" s="26">
        <v>17</v>
      </c>
      <c r="E20" s="26">
        <v>62</v>
      </c>
      <c r="F20" s="26">
        <f t="shared" si="0"/>
        <v>497</v>
      </c>
      <c r="G20" s="27">
        <v>5.9</v>
      </c>
    </row>
    <row r="21" spans="1:7" s="28" customFormat="1" ht="21.75" customHeight="1" x14ac:dyDescent="0.2">
      <c r="A21" s="25"/>
      <c r="B21" s="17">
        <v>2009</v>
      </c>
      <c r="C21" s="26">
        <v>446</v>
      </c>
      <c r="D21" s="26">
        <v>20</v>
      </c>
      <c r="E21" s="26">
        <v>68</v>
      </c>
      <c r="F21" s="26">
        <f t="shared" si="0"/>
        <v>534</v>
      </c>
      <c r="G21" s="27">
        <v>6.3</v>
      </c>
    </row>
    <row r="22" spans="1:7" s="28" customFormat="1" ht="21.75" customHeight="1" x14ac:dyDescent="0.2">
      <c r="A22" s="25"/>
      <c r="B22" s="17">
        <v>2011</v>
      </c>
      <c r="C22" s="26">
        <v>457</v>
      </c>
      <c r="D22" s="26">
        <v>19</v>
      </c>
      <c r="E22" s="26">
        <v>69</v>
      </c>
      <c r="F22" s="26">
        <f t="shared" si="0"/>
        <v>545</v>
      </c>
      <c r="G22" s="27">
        <v>6.4</v>
      </c>
    </row>
    <row r="23" spans="1:7" s="28" customFormat="1" ht="21.75" customHeight="1" x14ac:dyDescent="0.2">
      <c r="A23" s="25"/>
      <c r="B23" s="17">
        <v>2012</v>
      </c>
      <c r="C23" s="26">
        <v>403</v>
      </c>
      <c r="D23" s="26">
        <v>18</v>
      </c>
      <c r="E23" s="26">
        <v>71</v>
      </c>
      <c r="F23" s="26">
        <f t="shared" si="0"/>
        <v>492</v>
      </c>
      <c r="G23" s="27">
        <v>5.94</v>
      </c>
    </row>
    <row r="24" spans="1:7" s="28" customFormat="1" ht="21.75" customHeight="1" x14ac:dyDescent="0.2">
      <c r="A24" s="25"/>
      <c r="B24" s="17">
        <v>2013</v>
      </c>
      <c r="C24" s="26">
        <v>362</v>
      </c>
      <c r="D24" s="26">
        <v>15</v>
      </c>
      <c r="E24" s="26">
        <v>75</v>
      </c>
      <c r="F24" s="26">
        <v>452</v>
      </c>
      <c r="G24" s="27">
        <v>5.7</v>
      </c>
    </row>
    <row r="25" spans="1:7" s="28" customFormat="1" ht="21.75" customHeight="1" x14ac:dyDescent="0.2">
      <c r="A25" s="25"/>
      <c r="B25" s="17">
        <v>2014</v>
      </c>
      <c r="C25" s="26">
        <v>319</v>
      </c>
      <c r="D25" s="26">
        <v>16</v>
      </c>
      <c r="E25" s="26">
        <v>61</v>
      </c>
      <c r="F25" s="26">
        <f t="shared" ref="F25:F27" si="1">C25+D25+E25</f>
        <v>396</v>
      </c>
      <c r="G25" s="27">
        <v>5.3</v>
      </c>
    </row>
    <row r="26" spans="1:7" s="28" customFormat="1" ht="21.75" customHeight="1" x14ac:dyDescent="0.2">
      <c r="A26" s="25"/>
      <c r="B26" s="17">
        <v>2015</v>
      </c>
      <c r="C26" s="26">
        <v>285</v>
      </c>
      <c r="D26" s="26">
        <v>15</v>
      </c>
      <c r="E26" s="26">
        <v>40</v>
      </c>
      <c r="F26" s="26">
        <f t="shared" si="1"/>
        <v>340</v>
      </c>
      <c r="G26" s="27">
        <v>4.9000000000000004</v>
      </c>
    </row>
    <row r="27" spans="1:7" s="28" customFormat="1" ht="21.75" customHeight="1" x14ac:dyDescent="0.2">
      <c r="A27" s="25"/>
      <c r="B27" s="17">
        <v>2016</v>
      </c>
      <c r="C27" s="26">
        <v>271</v>
      </c>
      <c r="D27" s="26">
        <v>17</v>
      </c>
      <c r="E27" s="26">
        <v>19</v>
      </c>
      <c r="F27" s="26">
        <f t="shared" si="1"/>
        <v>307</v>
      </c>
      <c r="G27" s="27">
        <v>4.6500000000000004</v>
      </c>
    </row>
    <row r="28" spans="1:7" s="28" customFormat="1" ht="21.75" customHeight="1" x14ac:dyDescent="0.2">
      <c r="A28" s="25"/>
      <c r="B28" s="17">
        <v>2017</v>
      </c>
      <c r="C28" s="26">
        <v>295</v>
      </c>
      <c r="D28" s="26">
        <v>30</v>
      </c>
      <c r="E28" s="26">
        <v>46</v>
      </c>
      <c r="F28" s="26">
        <v>371</v>
      </c>
      <c r="G28" s="27">
        <v>4.97</v>
      </c>
    </row>
    <row r="29" spans="1:7" s="28" customFormat="1" ht="21.75" customHeight="1" x14ac:dyDescent="0.2">
      <c r="A29" s="25"/>
      <c r="B29" s="17">
        <v>2018</v>
      </c>
      <c r="C29" s="26">
        <v>349</v>
      </c>
      <c r="D29" s="26">
        <v>46</v>
      </c>
      <c r="E29" s="26">
        <v>37</v>
      </c>
      <c r="F29" s="26">
        <f>SUM(C29:E29)</f>
        <v>432</v>
      </c>
      <c r="G29" s="27">
        <v>5.71</v>
      </c>
    </row>
    <row r="30" spans="1:7" s="28" customFormat="1" ht="21.75" customHeight="1" x14ac:dyDescent="0.2">
      <c r="A30" s="25"/>
      <c r="B30" s="17">
        <v>2019</v>
      </c>
      <c r="C30" s="26">
        <v>396</v>
      </c>
      <c r="D30" s="26">
        <v>60</v>
      </c>
      <c r="E30" s="26">
        <v>36</v>
      </c>
      <c r="F30" s="26">
        <f>SUM(C30:E30)</f>
        <v>492</v>
      </c>
      <c r="G30" s="27">
        <v>6.58</v>
      </c>
    </row>
    <row r="31" spans="1:7" s="28" customFormat="1" ht="21.75" customHeight="1" x14ac:dyDescent="0.2">
      <c r="A31" s="25"/>
      <c r="B31" s="17">
        <v>2020</v>
      </c>
      <c r="C31" s="26">
        <v>418</v>
      </c>
      <c r="D31" s="26">
        <v>68</v>
      </c>
      <c r="E31" s="26">
        <v>39</v>
      </c>
      <c r="F31" s="26">
        <f>SUM(C31:E31)</f>
        <v>525</v>
      </c>
      <c r="G31" s="27">
        <v>7.31</v>
      </c>
    </row>
    <row r="32" spans="1:7" s="28" customFormat="1" ht="9.75" customHeight="1" x14ac:dyDescent="0.2">
      <c r="A32" s="25"/>
      <c r="B32" s="17"/>
      <c r="C32" s="26"/>
      <c r="D32" s="26"/>
      <c r="E32" s="26"/>
      <c r="F32" s="26"/>
      <c r="G32" s="27"/>
    </row>
    <row r="33" spans="1:7" s="28" customFormat="1" ht="21.95" customHeight="1" x14ac:dyDescent="0.2">
      <c r="A33" s="25" t="s">
        <v>15</v>
      </c>
      <c r="B33" s="17">
        <v>1997</v>
      </c>
      <c r="C33" s="26">
        <v>103</v>
      </c>
      <c r="D33" s="26">
        <v>3</v>
      </c>
      <c r="E33" s="26">
        <v>11</v>
      </c>
      <c r="F33" s="26">
        <f t="shared" ref="F33:F51" si="2">C33+D33+E33</f>
        <v>117</v>
      </c>
      <c r="G33" s="27">
        <v>11.4</v>
      </c>
    </row>
    <row r="34" spans="1:7" s="28" customFormat="1" ht="21.95" customHeight="1" x14ac:dyDescent="0.2">
      <c r="A34" s="25"/>
      <c r="B34" s="17">
        <v>1998</v>
      </c>
      <c r="C34" s="26">
        <v>102</v>
      </c>
      <c r="D34" s="26">
        <v>2</v>
      </c>
      <c r="E34" s="26">
        <v>11</v>
      </c>
      <c r="F34" s="26">
        <f t="shared" si="2"/>
        <v>115</v>
      </c>
      <c r="G34" s="27">
        <v>12.4</v>
      </c>
    </row>
    <row r="35" spans="1:7" s="28" customFormat="1" ht="21.95" customHeight="1" x14ac:dyDescent="0.2">
      <c r="A35" s="25"/>
      <c r="B35" s="17">
        <v>1999</v>
      </c>
      <c r="C35" s="26">
        <v>101</v>
      </c>
      <c r="D35" s="26">
        <v>3</v>
      </c>
      <c r="E35" s="26">
        <v>10</v>
      </c>
      <c r="F35" s="26">
        <f t="shared" si="2"/>
        <v>114</v>
      </c>
      <c r="G35" s="27">
        <v>13.9</v>
      </c>
    </row>
    <row r="36" spans="1:7" s="28" customFormat="1" ht="21.95" customHeight="1" x14ac:dyDescent="0.2">
      <c r="A36" s="25"/>
      <c r="B36" s="17">
        <v>2000</v>
      </c>
      <c r="C36" s="26">
        <v>53</v>
      </c>
      <c r="D36" s="26">
        <v>1</v>
      </c>
      <c r="E36" s="26">
        <v>6</v>
      </c>
      <c r="F36" s="26">
        <f t="shared" si="2"/>
        <v>60</v>
      </c>
      <c r="G36" s="27">
        <v>8.5</v>
      </c>
    </row>
    <row r="37" spans="1:7" s="28" customFormat="1" ht="21.95" customHeight="1" x14ac:dyDescent="0.2">
      <c r="A37" s="25"/>
      <c r="B37" s="17">
        <v>2001</v>
      </c>
      <c r="C37" s="26">
        <v>48</v>
      </c>
      <c r="D37" s="26">
        <v>2</v>
      </c>
      <c r="E37" s="26">
        <v>3</v>
      </c>
      <c r="F37" s="26">
        <f t="shared" si="2"/>
        <v>53</v>
      </c>
      <c r="G37" s="27">
        <v>8.4</v>
      </c>
    </row>
    <row r="38" spans="1:7" s="28" customFormat="1" ht="21.75" customHeight="1" x14ac:dyDescent="0.2">
      <c r="A38" s="25"/>
      <c r="B38" s="17">
        <v>2002</v>
      </c>
      <c r="C38" s="26">
        <v>47</v>
      </c>
      <c r="D38" s="26">
        <v>2</v>
      </c>
      <c r="E38" s="26">
        <v>4</v>
      </c>
      <c r="F38" s="26">
        <f t="shared" si="2"/>
        <v>53</v>
      </c>
      <c r="G38" s="27">
        <v>9.3000000000000007</v>
      </c>
    </row>
    <row r="39" spans="1:7" s="28" customFormat="1" ht="24.95" customHeight="1" x14ac:dyDescent="0.2">
      <c r="B39" s="17">
        <v>2003</v>
      </c>
      <c r="C39" s="26">
        <v>52</v>
      </c>
      <c r="D39" s="26">
        <v>2</v>
      </c>
      <c r="E39" s="26">
        <v>3</v>
      </c>
      <c r="F39" s="26">
        <f t="shared" si="2"/>
        <v>57</v>
      </c>
      <c r="G39" s="27">
        <v>10.3</v>
      </c>
    </row>
    <row r="40" spans="1:7" s="28" customFormat="1" ht="21.75" customHeight="1" x14ac:dyDescent="0.2">
      <c r="A40" s="25"/>
      <c r="B40" s="17">
        <v>2004</v>
      </c>
      <c r="C40" s="26">
        <v>50</v>
      </c>
      <c r="D40" s="26">
        <v>1</v>
      </c>
      <c r="E40" s="26">
        <v>3</v>
      </c>
      <c r="F40" s="26">
        <f t="shared" si="2"/>
        <v>54</v>
      </c>
      <c r="G40" s="27">
        <v>11.7</v>
      </c>
    </row>
    <row r="41" spans="1:7" s="28" customFormat="1" ht="21.75" customHeight="1" x14ac:dyDescent="0.2">
      <c r="A41" s="25"/>
      <c r="B41" s="17">
        <v>2005</v>
      </c>
      <c r="C41" s="26">
        <v>47</v>
      </c>
      <c r="D41" s="26">
        <v>0</v>
      </c>
      <c r="E41" s="26">
        <v>2</v>
      </c>
      <c r="F41" s="26">
        <f t="shared" si="2"/>
        <v>49</v>
      </c>
      <c r="G41" s="27">
        <v>12.2</v>
      </c>
    </row>
    <row r="42" spans="1:7" s="28" customFormat="1" ht="21.75" customHeight="1" x14ac:dyDescent="0.2">
      <c r="A42" s="25"/>
      <c r="B42" s="17">
        <v>2006</v>
      </c>
      <c r="C42" s="26">
        <v>51</v>
      </c>
      <c r="D42" s="26">
        <v>0</v>
      </c>
      <c r="E42" s="26">
        <v>1</v>
      </c>
      <c r="F42" s="26">
        <f t="shared" si="2"/>
        <v>52</v>
      </c>
      <c r="G42" s="27">
        <v>12.35</v>
      </c>
    </row>
    <row r="43" spans="1:7" s="28" customFormat="1" ht="21.75" customHeight="1" x14ac:dyDescent="0.2">
      <c r="A43" s="25"/>
      <c r="B43" s="17">
        <v>2007</v>
      </c>
      <c r="C43" s="26">
        <v>43</v>
      </c>
      <c r="D43" s="26">
        <v>0</v>
      </c>
      <c r="E43" s="26">
        <v>2</v>
      </c>
      <c r="F43" s="26">
        <f t="shared" si="2"/>
        <v>45</v>
      </c>
      <c r="G43" s="27">
        <v>11</v>
      </c>
    </row>
    <row r="44" spans="1:7" s="28" customFormat="1" ht="21.75" customHeight="1" x14ac:dyDescent="0.2">
      <c r="A44" s="25"/>
      <c r="B44" s="17">
        <v>2008</v>
      </c>
      <c r="C44" s="26">
        <v>30</v>
      </c>
      <c r="D44" s="26">
        <v>0</v>
      </c>
      <c r="E44" s="26">
        <v>2</v>
      </c>
      <c r="F44" s="26">
        <f t="shared" si="2"/>
        <v>32</v>
      </c>
      <c r="G44" s="27">
        <v>10.199999999999999</v>
      </c>
    </row>
    <row r="45" spans="1:7" s="28" customFormat="1" ht="21.75" customHeight="1" x14ac:dyDescent="0.2">
      <c r="A45" s="25"/>
      <c r="B45" s="17">
        <v>2009</v>
      </c>
      <c r="C45" s="26">
        <v>30</v>
      </c>
      <c r="D45" s="26">
        <v>0</v>
      </c>
      <c r="E45" s="26">
        <v>1</v>
      </c>
      <c r="F45" s="26">
        <f t="shared" si="2"/>
        <v>31</v>
      </c>
      <c r="G45" s="27">
        <v>9.8000000000000007</v>
      </c>
    </row>
    <row r="46" spans="1:7" s="28" customFormat="1" ht="21.75" customHeight="1" x14ac:dyDescent="0.2">
      <c r="A46" s="25"/>
      <c r="B46" s="17">
        <v>2011</v>
      </c>
      <c r="C46" s="26">
        <v>32</v>
      </c>
      <c r="D46" s="26">
        <v>1</v>
      </c>
      <c r="E46" s="26">
        <v>1</v>
      </c>
      <c r="F46" s="26">
        <f t="shared" si="2"/>
        <v>34</v>
      </c>
      <c r="G46" s="27">
        <v>11.3</v>
      </c>
    </row>
    <row r="47" spans="1:7" s="28" customFormat="1" ht="21.75" customHeight="1" x14ac:dyDescent="0.2">
      <c r="A47" s="25"/>
      <c r="B47" s="17">
        <v>2012</v>
      </c>
      <c r="C47" s="26">
        <v>31</v>
      </c>
      <c r="D47" s="26">
        <v>0</v>
      </c>
      <c r="E47" s="26">
        <v>4</v>
      </c>
      <c r="F47" s="26">
        <f t="shared" si="2"/>
        <v>35</v>
      </c>
      <c r="G47" s="27">
        <v>13.3</v>
      </c>
    </row>
    <row r="48" spans="1:7" s="28" customFormat="1" ht="21.75" customHeight="1" x14ac:dyDescent="0.2">
      <c r="A48" s="25"/>
      <c r="B48" s="17">
        <v>2013</v>
      </c>
      <c r="C48" s="26">
        <v>28</v>
      </c>
      <c r="D48" s="26">
        <v>0</v>
      </c>
      <c r="E48" s="26">
        <v>4</v>
      </c>
      <c r="F48" s="26">
        <f t="shared" si="2"/>
        <v>32</v>
      </c>
      <c r="G48" s="27">
        <v>13</v>
      </c>
    </row>
    <row r="49" spans="1:7" s="28" customFormat="1" ht="21.75" customHeight="1" x14ac:dyDescent="0.2">
      <c r="A49" s="25"/>
      <c r="B49" s="17">
        <v>2014</v>
      </c>
      <c r="C49" s="26">
        <v>27</v>
      </c>
      <c r="D49" s="26">
        <v>0</v>
      </c>
      <c r="E49" s="26">
        <v>4</v>
      </c>
      <c r="F49" s="26">
        <f t="shared" si="2"/>
        <v>31</v>
      </c>
      <c r="G49" s="27">
        <v>12.35</v>
      </c>
    </row>
    <row r="50" spans="1:7" s="28" customFormat="1" ht="21.75" customHeight="1" x14ac:dyDescent="0.2">
      <c r="A50" s="25"/>
      <c r="B50" s="17">
        <v>2015</v>
      </c>
      <c r="C50" s="26">
        <v>24</v>
      </c>
      <c r="D50" s="26">
        <v>0</v>
      </c>
      <c r="E50" s="26">
        <v>3</v>
      </c>
      <c r="F50" s="26">
        <f t="shared" si="2"/>
        <v>27</v>
      </c>
      <c r="G50" s="27">
        <v>11.2</v>
      </c>
    </row>
    <row r="51" spans="1:7" s="28" customFormat="1" ht="21.75" customHeight="1" x14ac:dyDescent="0.2">
      <c r="A51" s="25"/>
      <c r="B51" s="17">
        <v>2016</v>
      </c>
      <c r="C51" s="26">
        <v>15</v>
      </c>
      <c r="D51" s="26">
        <v>0</v>
      </c>
      <c r="E51" s="26">
        <v>2</v>
      </c>
      <c r="F51" s="26">
        <f t="shared" si="2"/>
        <v>17</v>
      </c>
      <c r="G51" s="27">
        <v>17.7</v>
      </c>
    </row>
    <row r="52" spans="1:7" s="28" customFormat="1" ht="21.75" customHeight="1" x14ac:dyDescent="0.2">
      <c r="A52" s="25"/>
      <c r="B52" s="17">
        <v>2017</v>
      </c>
      <c r="C52" s="26">
        <v>0</v>
      </c>
      <c r="D52" s="26">
        <v>11</v>
      </c>
      <c r="E52" s="26">
        <v>1</v>
      </c>
      <c r="F52" s="26">
        <v>12</v>
      </c>
      <c r="G52" s="27">
        <v>13.95</v>
      </c>
    </row>
    <row r="53" spans="1:7" s="28" customFormat="1" ht="21.75" customHeight="1" x14ac:dyDescent="0.2">
      <c r="A53" s="25"/>
      <c r="B53" s="17">
        <v>2018</v>
      </c>
      <c r="C53" s="26">
        <v>0</v>
      </c>
      <c r="D53" s="26">
        <v>0</v>
      </c>
      <c r="E53" s="26">
        <v>0</v>
      </c>
      <c r="F53" s="26">
        <v>0</v>
      </c>
      <c r="G53" s="27">
        <v>0</v>
      </c>
    </row>
    <row r="54" spans="1:7" s="28" customFormat="1" ht="21.75" customHeight="1" x14ac:dyDescent="0.2">
      <c r="A54" s="25"/>
      <c r="B54" s="17">
        <v>2019</v>
      </c>
      <c r="C54" s="26">
        <v>0</v>
      </c>
      <c r="D54" s="26">
        <v>0</v>
      </c>
      <c r="E54" s="26">
        <v>0</v>
      </c>
      <c r="F54" s="26">
        <v>0</v>
      </c>
      <c r="G54" s="27">
        <v>0</v>
      </c>
    </row>
    <row r="55" spans="1:7" s="28" customFormat="1" ht="21.75" customHeight="1" x14ac:dyDescent="0.2">
      <c r="A55" s="25"/>
      <c r="B55" s="17">
        <v>2020</v>
      </c>
      <c r="C55" s="26">
        <v>0</v>
      </c>
      <c r="D55" s="26">
        <v>0</v>
      </c>
      <c r="E55" s="26">
        <v>0</v>
      </c>
      <c r="F55" s="26">
        <v>0</v>
      </c>
      <c r="G55" s="27">
        <v>0</v>
      </c>
    </row>
    <row r="56" spans="1:7" s="28" customFormat="1" ht="9.9499999999999993" customHeight="1" x14ac:dyDescent="0.2">
      <c r="A56" s="25"/>
      <c r="B56" s="17"/>
      <c r="C56" s="26"/>
      <c r="D56" s="26"/>
      <c r="E56" s="26"/>
      <c r="F56" s="26"/>
      <c r="G56" s="27"/>
    </row>
    <row r="57" spans="1:7" s="28" customFormat="1" ht="21.95" customHeight="1" x14ac:dyDescent="0.2">
      <c r="A57" s="25" t="s">
        <v>12</v>
      </c>
      <c r="B57" s="17">
        <v>1997</v>
      </c>
      <c r="C57" s="26">
        <v>1</v>
      </c>
      <c r="D57" s="26">
        <v>0</v>
      </c>
      <c r="E57" s="26">
        <v>0</v>
      </c>
      <c r="F57" s="26">
        <f t="shared" ref="F57:F62" si="3">C57+D57+E57</f>
        <v>1</v>
      </c>
      <c r="G57" s="27">
        <v>1.2</v>
      </c>
    </row>
    <row r="58" spans="1:7" s="28" customFormat="1" ht="21.95" customHeight="1" x14ac:dyDescent="0.2">
      <c r="A58" s="25"/>
      <c r="B58" s="17">
        <v>1998</v>
      </c>
      <c r="C58" s="26">
        <v>1</v>
      </c>
      <c r="D58" s="26">
        <v>0</v>
      </c>
      <c r="E58" s="26">
        <v>0</v>
      </c>
      <c r="F58" s="26">
        <f t="shared" si="3"/>
        <v>1</v>
      </c>
      <c r="G58" s="27">
        <v>1.3</v>
      </c>
    </row>
    <row r="59" spans="1:7" s="28" customFormat="1" ht="21.95" customHeight="1" x14ac:dyDescent="0.2">
      <c r="A59" s="25"/>
      <c r="B59" s="17">
        <v>1999</v>
      </c>
      <c r="C59" s="26">
        <v>2</v>
      </c>
      <c r="D59" s="26">
        <v>0</v>
      </c>
      <c r="E59" s="26">
        <v>0</v>
      </c>
      <c r="F59" s="26">
        <f t="shared" si="3"/>
        <v>2</v>
      </c>
      <c r="G59" s="27">
        <v>2.5</v>
      </c>
    </row>
    <row r="60" spans="1:7" s="28" customFormat="1" ht="21.95" customHeight="1" x14ac:dyDescent="0.2">
      <c r="A60" s="25"/>
      <c r="B60" s="17">
        <v>2000</v>
      </c>
      <c r="C60" s="26">
        <v>2</v>
      </c>
      <c r="D60" s="26">
        <v>0</v>
      </c>
      <c r="E60" s="26">
        <v>0</v>
      </c>
      <c r="F60" s="26">
        <f t="shared" si="3"/>
        <v>2</v>
      </c>
      <c r="G60" s="27">
        <v>2.8</v>
      </c>
    </row>
    <row r="61" spans="1:7" s="28" customFormat="1" ht="21.95" customHeight="1" x14ac:dyDescent="0.2">
      <c r="A61" s="25"/>
      <c r="B61" s="17">
        <v>2001</v>
      </c>
      <c r="C61" s="26">
        <v>2</v>
      </c>
      <c r="D61" s="26">
        <v>0</v>
      </c>
      <c r="E61" s="26">
        <v>0</v>
      </c>
      <c r="F61" s="26">
        <f t="shared" si="3"/>
        <v>2</v>
      </c>
      <c r="G61" s="27">
        <v>2.9</v>
      </c>
    </row>
    <row r="62" spans="1:7" s="28" customFormat="1" ht="21.95" customHeight="1" x14ac:dyDescent="0.2">
      <c r="A62" s="25"/>
      <c r="B62" s="17">
        <v>2002</v>
      </c>
      <c r="C62" s="26">
        <v>0</v>
      </c>
      <c r="D62" s="26">
        <v>0</v>
      </c>
      <c r="E62" s="26">
        <v>0</v>
      </c>
      <c r="F62" s="26">
        <f t="shared" si="3"/>
        <v>0</v>
      </c>
      <c r="G62" s="27">
        <v>0</v>
      </c>
    </row>
    <row r="63" spans="1:7" s="28" customFormat="1" ht="21.95" customHeight="1" x14ac:dyDescent="0.2">
      <c r="A63" s="25"/>
      <c r="B63" s="17">
        <v>2003</v>
      </c>
      <c r="C63" s="26">
        <v>0</v>
      </c>
      <c r="D63" s="26">
        <v>0</v>
      </c>
      <c r="E63" s="26">
        <v>0</v>
      </c>
      <c r="F63" s="26">
        <f>C63+D63+E63</f>
        <v>0</v>
      </c>
      <c r="G63" s="27">
        <v>0</v>
      </c>
    </row>
    <row r="64" spans="1:7" s="28" customFormat="1" ht="9.9499999999999993" customHeight="1" x14ac:dyDescent="0.2">
      <c r="A64" s="25"/>
      <c r="B64" s="17"/>
      <c r="C64" s="26"/>
      <c r="D64" s="26"/>
      <c r="E64" s="26"/>
      <c r="F64" s="26"/>
      <c r="G64" s="27"/>
    </row>
    <row r="65" spans="1:7" s="28" customFormat="1" ht="21.95" customHeight="1" x14ac:dyDescent="0.2">
      <c r="A65" s="25" t="s">
        <v>16</v>
      </c>
      <c r="B65" s="17">
        <v>1997</v>
      </c>
      <c r="C65" s="26">
        <v>609</v>
      </c>
      <c r="D65" s="26">
        <v>23</v>
      </c>
      <c r="E65" s="26">
        <v>131</v>
      </c>
      <c r="F65" s="26">
        <f t="shared" ref="F65:F83" si="4">C65+D65+E65</f>
        <v>763</v>
      </c>
      <c r="G65" s="27">
        <v>6.4</v>
      </c>
    </row>
    <row r="66" spans="1:7" s="28" customFormat="1" ht="21.95" customHeight="1" x14ac:dyDescent="0.2">
      <c r="A66" s="25"/>
      <c r="B66" s="17">
        <v>1998</v>
      </c>
      <c r="C66" s="26">
        <v>530</v>
      </c>
      <c r="D66" s="26">
        <v>38</v>
      </c>
      <c r="E66" s="26">
        <v>114</v>
      </c>
      <c r="F66" s="26">
        <f t="shared" si="4"/>
        <v>682</v>
      </c>
      <c r="G66" s="27">
        <v>7.2</v>
      </c>
    </row>
    <row r="67" spans="1:7" s="28" customFormat="1" ht="21.95" customHeight="1" x14ac:dyDescent="0.2">
      <c r="A67" s="25"/>
      <c r="B67" s="17">
        <v>1999</v>
      </c>
      <c r="C67" s="26">
        <v>513</v>
      </c>
      <c r="D67" s="26">
        <v>34</v>
      </c>
      <c r="E67" s="26">
        <v>112</v>
      </c>
      <c r="F67" s="26">
        <f t="shared" si="4"/>
        <v>659</v>
      </c>
      <c r="G67" s="27">
        <v>8.5</v>
      </c>
    </row>
    <row r="68" spans="1:7" s="28" customFormat="1" ht="21.95" customHeight="1" x14ac:dyDescent="0.2">
      <c r="A68" s="25"/>
      <c r="B68" s="17">
        <v>2000</v>
      </c>
      <c r="C68" s="26">
        <v>427</v>
      </c>
      <c r="D68" s="26">
        <v>63</v>
      </c>
      <c r="E68" s="26">
        <v>121</v>
      </c>
      <c r="F68" s="26">
        <f t="shared" si="4"/>
        <v>611</v>
      </c>
      <c r="G68" s="27">
        <v>8.6</v>
      </c>
    </row>
    <row r="69" spans="1:7" s="28" customFormat="1" ht="21.95" customHeight="1" x14ac:dyDescent="0.2">
      <c r="A69" s="25"/>
      <c r="B69" s="17">
        <v>2001</v>
      </c>
      <c r="C69" s="26">
        <v>468</v>
      </c>
      <c r="D69" s="26">
        <v>32</v>
      </c>
      <c r="E69" s="26">
        <v>78</v>
      </c>
      <c r="F69" s="26">
        <f t="shared" si="4"/>
        <v>578</v>
      </c>
      <c r="G69" s="27">
        <v>8.6</v>
      </c>
    </row>
    <row r="70" spans="1:7" s="28" customFormat="1" ht="21.95" customHeight="1" x14ac:dyDescent="0.2">
      <c r="A70" s="25"/>
      <c r="B70" s="17">
        <v>2002</v>
      </c>
      <c r="C70" s="26">
        <v>453</v>
      </c>
      <c r="D70" s="26">
        <v>36</v>
      </c>
      <c r="E70" s="26">
        <v>56</v>
      </c>
      <c r="F70" s="26">
        <f t="shared" si="4"/>
        <v>545</v>
      </c>
      <c r="G70" s="27">
        <v>8.3000000000000007</v>
      </c>
    </row>
    <row r="71" spans="1:7" s="28" customFormat="1" ht="24.95" customHeight="1" x14ac:dyDescent="0.2">
      <c r="B71" s="17">
        <v>2003</v>
      </c>
      <c r="C71" s="26">
        <v>380</v>
      </c>
      <c r="D71" s="26">
        <v>16</v>
      </c>
      <c r="E71" s="26">
        <v>62</v>
      </c>
      <c r="F71" s="26">
        <f t="shared" si="4"/>
        <v>458</v>
      </c>
      <c r="G71" s="27">
        <v>7.7</v>
      </c>
    </row>
    <row r="72" spans="1:7" s="28" customFormat="1" ht="21.95" customHeight="1" x14ac:dyDescent="0.2">
      <c r="A72" s="25"/>
      <c r="B72" s="17">
        <v>2004</v>
      </c>
      <c r="C72" s="26">
        <v>352</v>
      </c>
      <c r="D72" s="26">
        <v>88</v>
      </c>
      <c r="E72" s="26">
        <v>66</v>
      </c>
      <c r="F72" s="26">
        <f t="shared" si="4"/>
        <v>506</v>
      </c>
      <c r="G72" s="27">
        <v>8.4</v>
      </c>
    </row>
    <row r="73" spans="1:7" s="28" customFormat="1" ht="21.75" customHeight="1" x14ac:dyDescent="0.2">
      <c r="A73" s="25"/>
      <c r="B73" s="17">
        <v>2005</v>
      </c>
      <c r="C73" s="26">
        <v>351</v>
      </c>
      <c r="D73" s="26">
        <v>81</v>
      </c>
      <c r="E73" s="26">
        <v>59</v>
      </c>
      <c r="F73" s="26">
        <f t="shared" si="4"/>
        <v>491</v>
      </c>
      <c r="G73" s="27">
        <v>8.5</v>
      </c>
    </row>
    <row r="74" spans="1:7" s="28" customFormat="1" ht="21.75" customHeight="1" x14ac:dyDescent="0.2">
      <c r="A74" s="25"/>
      <c r="B74" s="17">
        <v>2006</v>
      </c>
      <c r="C74" s="26">
        <v>341</v>
      </c>
      <c r="D74" s="26">
        <v>59</v>
      </c>
      <c r="E74" s="26">
        <v>69</v>
      </c>
      <c r="F74" s="26">
        <f t="shared" si="4"/>
        <v>469</v>
      </c>
      <c r="G74" s="27">
        <v>8.4700000000000006</v>
      </c>
    </row>
    <row r="75" spans="1:7" s="28" customFormat="1" ht="21.75" customHeight="1" x14ac:dyDescent="0.2">
      <c r="A75" s="25"/>
      <c r="B75" s="17">
        <v>2007</v>
      </c>
      <c r="C75" s="26">
        <v>320</v>
      </c>
      <c r="D75" s="26">
        <v>37</v>
      </c>
      <c r="E75" s="26">
        <v>59</v>
      </c>
      <c r="F75" s="26">
        <f t="shared" si="4"/>
        <v>416</v>
      </c>
      <c r="G75" s="27">
        <v>7.6</v>
      </c>
    </row>
    <row r="76" spans="1:7" s="28" customFormat="1" ht="21.75" customHeight="1" x14ac:dyDescent="0.2">
      <c r="A76" s="25"/>
      <c r="B76" s="17">
        <v>2008</v>
      </c>
      <c r="C76" s="26">
        <v>336</v>
      </c>
      <c r="D76" s="26">
        <v>28</v>
      </c>
      <c r="E76" s="26">
        <v>40</v>
      </c>
      <c r="F76" s="26">
        <f t="shared" si="4"/>
        <v>404</v>
      </c>
      <c r="G76" s="27">
        <v>7.7</v>
      </c>
    </row>
    <row r="77" spans="1:7" s="28" customFormat="1" ht="21.75" customHeight="1" x14ac:dyDescent="0.2">
      <c r="A77" s="25"/>
      <c r="B77" s="17">
        <v>2009</v>
      </c>
      <c r="C77" s="26">
        <v>331</v>
      </c>
      <c r="D77" s="26">
        <v>36</v>
      </c>
      <c r="E77" s="26">
        <v>28</v>
      </c>
      <c r="F77" s="26">
        <f t="shared" si="4"/>
        <v>395</v>
      </c>
      <c r="G77" s="27">
        <v>7.5</v>
      </c>
    </row>
    <row r="78" spans="1:7" s="28" customFormat="1" ht="21.75" customHeight="1" x14ac:dyDescent="0.2">
      <c r="A78" s="25"/>
      <c r="B78" s="17">
        <v>2011</v>
      </c>
      <c r="C78" s="26">
        <v>325</v>
      </c>
      <c r="D78" s="26">
        <v>8</v>
      </c>
      <c r="E78" s="26">
        <v>26</v>
      </c>
      <c r="F78" s="26">
        <f t="shared" si="4"/>
        <v>359</v>
      </c>
      <c r="G78" s="27">
        <v>6.6</v>
      </c>
    </row>
    <row r="79" spans="1:7" s="28" customFormat="1" ht="21.75" customHeight="1" x14ac:dyDescent="0.2">
      <c r="A79" s="25"/>
      <c r="B79" s="17">
        <v>2012</v>
      </c>
      <c r="C79" s="26">
        <v>330</v>
      </c>
      <c r="D79" s="26">
        <v>4</v>
      </c>
      <c r="E79" s="26">
        <v>25</v>
      </c>
      <c r="F79" s="26">
        <f t="shared" si="4"/>
        <v>359</v>
      </c>
      <c r="G79" s="27">
        <v>6.46</v>
      </c>
    </row>
    <row r="80" spans="1:7" s="28" customFormat="1" ht="21.75" customHeight="1" x14ac:dyDescent="0.2">
      <c r="A80" s="25"/>
      <c r="B80" s="17">
        <v>2013</v>
      </c>
      <c r="C80" s="26">
        <v>356</v>
      </c>
      <c r="D80" s="26">
        <v>1</v>
      </c>
      <c r="E80" s="26">
        <v>19</v>
      </c>
      <c r="F80" s="26">
        <f t="shared" si="4"/>
        <v>376</v>
      </c>
      <c r="G80" s="27">
        <v>6.5493800000000002</v>
      </c>
    </row>
    <row r="81" spans="1:7" s="28" customFormat="1" ht="21.75" customHeight="1" x14ac:dyDescent="0.2">
      <c r="A81" s="25"/>
      <c r="B81" s="17">
        <v>2014</v>
      </c>
      <c r="C81" s="26">
        <v>341</v>
      </c>
      <c r="D81" s="26">
        <v>0</v>
      </c>
      <c r="E81" s="26">
        <v>23</v>
      </c>
      <c r="F81" s="26">
        <f t="shared" si="4"/>
        <v>364</v>
      </c>
      <c r="G81" s="27">
        <v>6.4</v>
      </c>
    </row>
    <row r="82" spans="1:7" s="28" customFormat="1" ht="21.75" customHeight="1" x14ac:dyDescent="0.2">
      <c r="A82" s="25"/>
      <c r="B82" s="17">
        <v>2015</v>
      </c>
      <c r="C82" s="26">
        <v>365</v>
      </c>
      <c r="D82" s="26">
        <v>0</v>
      </c>
      <c r="E82" s="26">
        <v>26</v>
      </c>
      <c r="F82" s="26">
        <f t="shared" si="4"/>
        <v>391</v>
      </c>
      <c r="G82" s="27">
        <v>6.9</v>
      </c>
    </row>
    <row r="83" spans="1:7" s="28" customFormat="1" ht="21.75" customHeight="1" x14ac:dyDescent="0.2">
      <c r="A83" s="25"/>
      <c r="B83" s="17">
        <v>2016</v>
      </c>
      <c r="C83" s="26">
        <v>375</v>
      </c>
      <c r="D83" s="26">
        <v>0</v>
      </c>
      <c r="E83" s="26">
        <v>20</v>
      </c>
      <c r="F83" s="26">
        <f t="shared" si="4"/>
        <v>395</v>
      </c>
      <c r="G83" s="27">
        <f>100*395/(5164+410)</f>
        <v>7.0864729099390029</v>
      </c>
    </row>
    <row r="84" spans="1:7" s="28" customFormat="1" ht="21.75" customHeight="1" x14ac:dyDescent="0.2">
      <c r="A84" s="25"/>
      <c r="B84" s="17">
        <v>2017</v>
      </c>
      <c r="C84" s="26">
        <v>354</v>
      </c>
      <c r="D84" s="26">
        <v>0</v>
      </c>
      <c r="E84" s="26">
        <v>22</v>
      </c>
      <c r="F84" s="26">
        <v>376</v>
      </c>
      <c r="G84" s="27">
        <v>6.74</v>
      </c>
    </row>
    <row r="85" spans="1:7" s="28" customFormat="1" ht="21.75" customHeight="1" x14ac:dyDescent="0.2">
      <c r="A85" s="25"/>
      <c r="B85" s="17">
        <v>2018</v>
      </c>
      <c r="C85" s="26">
        <v>291</v>
      </c>
      <c r="D85" s="26">
        <v>0</v>
      </c>
      <c r="E85" s="26">
        <v>26</v>
      </c>
      <c r="F85" s="26">
        <v>317</v>
      </c>
      <c r="G85" s="27">
        <v>6.43</v>
      </c>
    </row>
    <row r="86" spans="1:7" s="28" customFormat="1" ht="21.75" customHeight="1" x14ac:dyDescent="0.2">
      <c r="A86" s="25"/>
      <c r="B86" s="17">
        <v>2019</v>
      </c>
      <c r="C86" s="26">
        <v>285</v>
      </c>
      <c r="D86" s="26">
        <v>0</v>
      </c>
      <c r="E86" s="26">
        <v>26</v>
      </c>
      <c r="F86" s="26">
        <f>SUM(C86:E86)</f>
        <v>311</v>
      </c>
      <c r="G86" s="27">
        <v>6.59</v>
      </c>
    </row>
    <row r="87" spans="1:7" s="28" customFormat="1" ht="21.75" customHeight="1" x14ac:dyDescent="0.2">
      <c r="A87" s="25"/>
      <c r="B87" s="17">
        <v>2020</v>
      </c>
      <c r="C87" s="26">
        <v>290</v>
      </c>
      <c r="D87" s="26">
        <v>0</v>
      </c>
      <c r="E87" s="26">
        <f>21+13</f>
        <v>34</v>
      </c>
      <c r="F87" s="26">
        <f>SUM(C87:E87)</f>
        <v>324</v>
      </c>
      <c r="G87" s="27">
        <v>7</v>
      </c>
    </row>
    <row r="88" spans="1:7" s="28" customFormat="1" ht="9.9499999999999993" customHeight="1" x14ac:dyDescent="0.2">
      <c r="A88" s="25"/>
      <c r="B88" s="17"/>
      <c r="C88" s="26"/>
      <c r="D88" s="26"/>
      <c r="E88" s="26"/>
      <c r="F88" s="26"/>
      <c r="G88" s="27"/>
    </row>
    <row r="89" spans="1:7" s="28" customFormat="1" ht="21.95" customHeight="1" x14ac:dyDescent="0.2">
      <c r="A89" s="25" t="s">
        <v>17</v>
      </c>
      <c r="B89" s="17">
        <v>1997</v>
      </c>
      <c r="C89" s="26">
        <v>376</v>
      </c>
      <c r="D89" s="26">
        <v>13</v>
      </c>
      <c r="E89" s="26">
        <v>131</v>
      </c>
      <c r="F89" s="26">
        <f t="shared" ref="F89:F108" si="5">C89+D89+E89</f>
        <v>520</v>
      </c>
      <c r="G89" s="27">
        <v>11.7</v>
      </c>
    </row>
    <row r="90" spans="1:7" s="28" customFormat="1" ht="21.95" customHeight="1" x14ac:dyDescent="0.2">
      <c r="A90" s="25"/>
      <c r="B90" s="17">
        <v>1998</v>
      </c>
      <c r="C90" s="26">
        <v>418</v>
      </c>
      <c r="D90" s="26">
        <v>0</v>
      </c>
      <c r="E90" s="26">
        <v>139</v>
      </c>
      <c r="F90" s="26">
        <f t="shared" si="5"/>
        <v>557</v>
      </c>
      <c r="G90" s="27">
        <v>13.9</v>
      </c>
    </row>
    <row r="91" spans="1:7" s="28" customFormat="1" ht="21.95" customHeight="1" x14ac:dyDescent="0.2">
      <c r="A91" s="25"/>
      <c r="B91" s="17">
        <v>1999</v>
      </c>
      <c r="C91" s="26">
        <v>401</v>
      </c>
      <c r="D91" s="26">
        <v>12</v>
      </c>
      <c r="E91" s="26">
        <v>140</v>
      </c>
      <c r="F91" s="26">
        <f t="shared" si="5"/>
        <v>553</v>
      </c>
      <c r="G91" s="27">
        <v>15.7</v>
      </c>
    </row>
    <row r="92" spans="1:7" s="28" customFormat="1" ht="21.95" customHeight="1" x14ac:dyDescent="0.2">
      <c r="A92" s="25"/>
      <c r="B92" s="17">
        <v>2000</v>
      </c>
      <c r="C92" s="26">
        <v>255</v>
      </c>
      <c r="D92" s="26">
        <v>48</v>
      </c>
      <c r="E92" s="26">
        <v>111</v>
      </c>
      <c r="F92" s="26">
        <f t="shared" si="5"/>
        <v>414</v>
      </c>
      <c r="G92" s="27">
        <v>13.8</v>
      </c>
    </row>
    <row r="93" spans="1:7" s="28" customFormat="1" ht="21.95" customHeight="1" x14ac:dyDescent="0.2">
      <c r="A93" s="25"/>
      <c r="B93" s="17">
        <v>2001</v>
      </c>
      <c r="C93" s="26">
        <v>239</v>
      </c>
      <c r="D93" s="26">
        <v>38</v>
      </c>
      <c r="E93" s="26">
        <v>91</v>
      </c>
      <c r="F93" s="26">
        <f t="shared" si="5"/>
        <v>368</v>
      </c>
      <c r="G93" s="27">
        <v>12.9</v>
      </c>
    </row>
    <row r="94" spans="1:7" s="28" customFormat="1" ht="21.95" customHeight="1" x14ac:dyDescent="0.2">
      <c r="A94" s="25"/>
      <c r="B94" s="17">
        <v>2002</v>
      </c>
      <c r="C94" s="26">
        <v>206</v>
      </c>
      <c r="D94" s="26">
        <v>37</v>
      </c>
      <c r="E94" s="26">
        <v>72</v>
      </c>
      <c r="F94" s="26">
        <f t="shared" si="5"/>
        <v>315</v>
      </c>
      <c r="G94" s="27">
        <v>11.5</v>
      </c>
    </row>
    <row r="95" spans="1:7" s="28" customFormat="1" ht="24.95" customHeight="1" x14ac:dyDescent="0.2">
      <c r="B95" s="17">
        <v>2003</v>
      </c>
      <c r="C95" s="26">
        <v>226</v>
      </c>
      <c r="D95" s="26">
        <v>39</v>
      </c>
      <c r="E95" s="26">
        <v>70</v>
      </c>
      <c r="F95" s="26">
        <f t="shared" si="5"/>
        <v>335</v>
      </c>
      <c r="G95" s="27">
        <v>11.2</v>
      </c>
    </row>
    <row r="96" spans="1:7" s="28" customFormat="1" ht="21.95" customHeight="1" x14ac:dyDescent="0.2">
      <c r="A96" s="25"/>
      <c r="B96" s="17">
        <v>2004</v>
      </c>
      <c r="C96" s="26">
        <v>116</v>
      </c>
      <c r="D96" s="26">
        <v>78</v>
      </c>
      <c r="E96" s="26">
        <v>59</v>
      </c>
      <c r="F96" s="26">
        <f t="shared" si="5"/>
        <v>253</v>
      </c>
      <c r="G96" s="27">
        <v>9.5</v>
      </c>
    </row>
    <row r="97" spans="1:7" s="28" customFormat="1" ht="21.95" customHeight="1" x14ac:dyDescent="0.2">
      <c r="A97" s="25"/>
      <c r="B97" s="17">
        <v>2005</v>
      </c>
      <c r="C97" s="26">
        <v>125</v>
      </c>
      <c r="D97" s="26">
        <v>69</v>
      </c>
      <c r="E97" s="26">
        <v>44</v>
      </c>
      <c r="F97" s="26">
        <f t="shared" si="5"/>
        <v>238</v>
      </c>
      <c r="G97" s="27">
        <v>9</v>
      </c>
    </row>
    <row r="98" spans="1:7" s="28" customFormat="1" ht="21.95" customHeight="1" x14ac:dyDescent="0.2">
      <c r="A98" s="25"/>
      <c r="B98" s="17">
        <v>2006</v>
      </c>
      <c r="C98" s="26">
        <v>130</v>
      </c>
      <c r="D98" s="26">
        <v>53</v>
      </c>
      <c r="E98" s="26">
        <v>38</v>
      </c>
      <c r="F98" s="26">
        <f t="shared" si="5"/>
        <v>221</v>
      </c>
      <c r="G98" s="27">
        <v>8.4700000000000006</v>
      </c>
    </row>
    <row r="99" spans="1:7" s="28" customFormat="1" ht="21.95" customHeight="1" x14ac:dyDescent="0.2">
      <c r="A99" s="25"/>
      <c r="B99" s="17">
        <v>2007</v>
      </c>
      <c r="C99" s="26">
        <v>138</v>
      </c>
      <c r="D99" s="26">
        <v>42</v>
      </c>
      <c r="E99" s="26">
        <v>38</v>
      </c>
      <c r="F99" s="26">
        <f t="shared" si="5"/>
        <v>218</v>
      </c>
      <c r="G99" s="27">
        <v>8.5</v>
      </c>
    </row>
    <row r="100" spans="1:7" s="28" customFormat="1" ht="21.95" customHeight="1" x14ac:dyDescent="0.2">
      <c r="A100" s="25"/>
      <c r="B100" s="17">
        <v>2008</v>
      </c>
      <c r="C100" s="26">
        <v>147</v>
      </c>
      <c r="D100" s="26">
        <v>37</v>
      </c>
      <c r="E100" s="26">
        <v>37</v>
      </c>
      <c r="F100" s="26">
        <f t="shared" si="5"/>
        <v>221</v>
      </c>
      <c r="G100" s="27">
        <v>8.8000000000000007</v>
      </c>
    </row>
    <row r="101" spans="1:7" s="28" customFormat="1" ht="21.95" customHeight="1" x14ac:dyDescent="0.2">
      <c r="A101" s="25"/>
      <c r="B101" s="17">
        <v>2009</v>
      </c>
      <c r="C101" s="26">
        <v>168</v>
      </c>
      <c r="D101" s="26">
        <v>19</v>
      </c>
      <c r="E101" s="26">
        <v>32</v>
      </c>
      <c r="F101" s="26">
        <f t="shared" si="5"/>
        <v>219</v>
      </c>
      <c r="G101" s="27">
        <v>8.6999999999999993</v>
      </c>
    </row>
    <row r="102" spans="1:7" s="28" customFormat="1" ht="21.95" customHeight="1" x14ac:dyDescent="0.2">
      <c r="A102" s="25"/>
      <c r="B102" s="17">
        <v>2011</v>
      </c>
      <c r="C102" s="26">
        <v>146</v>
      </c>
      <c r="D102" s="26">
        <v>4</v>
      </c>
      <c r="E102" s="26">
        <v>23</v>
      </c>
      <c r="F102" s="26">
        <f t="shared" si="5"/>
        <v>173</v>
      </c>
      <c r="G102" s="27">
        <v>6.8</v>
      </c>
    </row>
    <row r="103" spans="1:7" s="28" customFormat="1" ht="21.95" customHeight="1" x14ac:dyDescent="0.2">
      <c r="A103" s="25"/>
      <c r="B103" s="17">
        <v>2012</v>
      </c>
      <c r="C103" s="26">
        <v>147</v>
      </c>
      <c r="D103" s="26">
        <v>2</v>
      </c>
      <c r="E103" s="26">
        <v>17</v>
      </c>
      <c r="F103" s="26">
        <f t="shared" si="5"/>
        <v>166</v>
      </c>
      <c r="G103" s="27">
        <v>6.59</v>
      </c>
    </row>
    <row r="104" spans="1:7" s="28" customFormat="1" ht="21.95" customHeight="1" x14ac:dyDescent="0.2">
      <c r="A104" s="25"/>
      <c r="B104" s="17">
        <v>2013</v>
      </c>
      <c r="C104" s="26">
        <v>148</v>
      </c>
      <c r="D104" s="26">
        <v>2</v>
      </c>
      <c r="E104" s="26">
        <v>20</v>
      </c>
      <c r="F104" s="26">
        <f t="shared" si="5"/>
        <v>170</v>
      </c>
      <c r="G104" s="27">
        <v>6.8</v>
      </c>
    </row>
    <row r="105" spans="1:7" s="28" customFormat="1" ht="21.95" customHeight="1" x14ac:dyDescent="0.2">
      <c r="A105" s="25"/>
      <c r="B105" s="17">
        <v>2014</v>
      </c>
      <c r="C105" s="26">
        <v>145</v>
      </c>
      <c r="D105" s="26">
        <v>0</v>
      </c>
      <c r="E105" s="26">
        <v>18</v>
      </c>
      <c r="F105" s="26">
        <f t="shared" si="5"/>
        <v>163</v>
      </c>
      <c r="G105" s="27">
        <v>6.4</v>
      </c>
    </row>
    <row r="106" spans="1:7" s="28" customFormat="1" ht="21.95" customHeight="1" x14ac:dyDescent="0.2">
      <c r="A106" s="25"/>
      <c r="B106" s="17">
        <v>2015</v>
      </c>
      <c r="C106" s="26">
        <v>161</v>
      </c>
      <c r="D106" s="26">
        <v>0</v>
      </c>
      <c r="E106" s="26">
        <v>26</v>
      </c>
      <c r="F106" s="26">
        <f t="shared" si="5"/>
        <v>187</v>
      </c>
      <c r="G106" s="27">
        <v>7.3</v>
      </c>
    </row>
    <row r="107" spans="1:7" s="28" customFormat="1" ht="21.75" customHeight="1" x14ac:dyDescent="0.2">
      <c r="A107" s="25"/>
      <c r="B107" s="17">
        <v>2016</v>
      </c>
      <c r="C107" s="26">
        <v>165</v>
      </c>
      <c r="D107" s="26">
        <v>1</v>
      </c>
      <c r="E107" s="26">
        <v>21</v>
      </c>
      <c r="F107" s="26">
        <f t="shared" si="5"/>
        <v>187</v>
      </c>
      <c r="G107" s="27">
        <f>100*F107/(210+1910+294)</f>
        <v>7.746478873239437</v>
      </c>
    </row>
    <row r="108" spans="1:7" s="28" customFormat="1" ht="21.75" customHeight="1" x14ac:dyDescent="0.2">
      <c r="A108" s="25"/>
      <c r="B108" s="17">
        <v>2017</v>
      </c>
      <c r="C108" s="26">
        <f>132+11</f>
        <v>143</v>
      </c>
      <c r="D108" s="26">
        <v>1</v>
      </c>
      <c r="E108" s="26">
        <v>11</v>
      </c>
      <c r="F108" s="26">
        <f t="shared" si="5"/>
        <v>155</v>
      </c>
      <c r="G108" s="27">
        <v>7.1</v>
      </c>
    </row>
    <row r="109" spans="1:7" s="28" customFormat="1" ht="21.75" customHeight="1" x14ac:dyDescent="0.2">
      <c r="A109" s="25"/>
      <c r="B109" s="17">
        <v>2018</v>
      </c>
      <c r="C109" s="26">
        <f>121+14</f>
        <v>135</v>
      </c>
      <c r="D109" s="26">
        <v>1</v>
      </c>
      <c r="E109" s="26">
        <f>8+1</f>
        <v>9</v>
      </c>
      <c r="F109" s="26">
        <f>SUM(C109:E109)</f>
        <v>145</v>
      </c>
      <c r="G109" s="27">
        <v>6.67</v>
      </c>
    </row>
    <row r="110" spans="1:7" s="28" customFormat="1" ht="21.75" customHeight="1" x14ac:dyDescent="0.2">
      <c r="A110" s="25"/>
      <c r="B110" s="17">
        <v>2019</v>
      </c>
      <c r="C110" s="26">
        <f>124+18</f>
        <v>142</v>
      </c>
      <c r="D110" s="26">
        <v>1</v>
      </c>
      <c r="E110" s="26">
        <f>9+3</f>
        <v>12</v>
      </c>
      <c r="F110" s="26">
        <f>SUM(C110:E110)</f>
        <v>155</v>
      </c>
      <c r="G110" s="27">
        <v>7.3</v>
      </c>
    </row>
    <row r="111" spans="1:7" s="28" customFormat="1" ht="21.75" customHeight="1" x14ac:dyDescent="0.2">
      <c r="A111" s="25"/>
      <c r="B111" s="17">
        <v>2020</v>
      </c>
      <c r="C111" s="26">
        <f>116+17</f>
        <v>133</v>
      </c>
      <c r="D111" s="26">
        <v>1</v>
      </c>
      <c r="E111" s="26">
        <f>12+9+4</f>
        <v>25</v>
      </c>
      <c r="F111" s="26">
        <f>SUM(C111:E111)</f>
        <v>159</v>
      </c>
      <c r="G111" s="27">
        <v>6.2</v>
      </c>
    </row>
    <row r="112" spans="1:7" s="28" customFormat="1" ht="9.9499999999999993" customHeight="1" x14ac:dyDescent="0.2">
      <c r="A112" s="29"/>
      <c r="B112" s="30"/>
      <c r="C112" s="31"/>
      <c r="D112" s="31"/>
      <c r="E112" s="31"/>
      <c r="F112" s="31"/>
      <c r="G112" s="32"/>
    </row>
    <row r="113" spans="1:7" s="28" customFormat="1" ht="21.95" customHeight="1" x14ac:dyDescent="0.2">
      <c r="A113" s="25" t="s">
        <v>18</v>
      </c>
      <c r="B113" s="17">
        <v>1996</v>
      </c>
      <c r="C113" s="26">
        <v>1642</v>
      </c>
      <c r="D113" s="26">
        <v>52</v>
      </c>
      <c r="E113" s="26">
        <v>310</v>
      </c>
      <c r="F113" s="26">
        <v>2004</v>
      </c>
      <c r="G113" s="27">
        <v>6.1</v>
      </c>
    </row>
    <row r="114" spans="1:7" s="28" customFormat="1" ht="21.95" customHeight="1" x14ac:dyDescent="0.2">
      <c r="A114" s="25"/>
      <c r="B114" s="17">
        <v>1997</v>
      </c>
      <c r="C114" s="26">
        <f>SUM(C9+C33+C57+C65+C89)</f>
        <v>1623</v>
      </c>
      <c r="D114" s="26">
        <f>SUM(D9+D33+D57+D65+D89)</f>
        <v>58</v>
      </c>
      <c r="E114" s="26">
        <f>SUM(E9+E33+E57+E65+E89)</f>
        <v>360</v>
      </c>
      <c r="F114" s="26">
        <f>SUM(F9+F33+F57+F65+F89)</f>
        <v>2041</v>
      </c>
      <c r="G114" s="27">
        <v>6.9</v>
      </c>
    </row>
    <row r="115" spans="1:7" s="28" customFormat="1" ht="21.75" customHeight="1" x14ac:dyDescent="0.2">
      <c r="A115" s="25"/>
      <c r="B115" s="17">
        <v>1998</v>
      </c>
      <c r="C115" s="26">
        <f>SUM(C10+C34+C58+C66+C90)</f>
        <v>1628</v>
      </c>
      <c r="D115" s="26">
        <f>SUM(D10+D34+D58+D66+D90)</f>
        <v>59</v>
      </c>
      <c r="E115" s="26">
        <f>SUM(E10+E34+E58+E66+E90)</f>
        <v>356</v>
      </c>
      <c r="F115" s="26">
        <f>SUM(F10+F34+F58+F66+F90)</f>
        <v>2043</v>
      </c>
      <c r="G115" s="27">
        <v>7.8</v>
      </c>
    </row>
    <row r="116" spans="1:7" s="28" customFormat="1" ht="21.75" customHeight="1" x14ac:dyDescent="0.2">
      <c r="A116" s="25"/>
      <c r="B116" s="17">
        <v>1999</v>
      </c>
      <c r="C116" s="26">
        <f>SUM(C11+C35+C59+C67+C91)</f>
        <v>1617</v>
      </c>
      <c r="D116" s="26">
        <f>SUM(D11+D35+D59+D67+D91)</f>
        <v>59</v>
      </c>
      <c r="E116" s="26">
        <f>SUM(E11+E35+E59+E67+E91)</f>
        <v>348</v>
      </c>
      <c r="F116" s="26">
        <f>SUM(F11+F35+F59+F67+F91)</f>
        <v>2024</v>
      </c>
      <c r="G116" s="27">
        <v>8.5</v>
      </c>
    </row>
    <row r="117" spans="1:7" s="28" customFormat="1" ht="21.75" customHeight="1" x14ac:dyDescent="0.2">
      <c r="A117" s="25"/>
      <c r="B117" s="17">
        <v>2000</v>
      </c>
      <c r="C117" s="26">
        <f>SUM(C12+C36+C60+C68+C92)</f>
        <v>1341</v>
      </c>
      <c r="D117" s="26">
        <f>SUM(D12+D36+D60+D68+D92)</f>
        <v>124</v>
      </c>
      <c r="E117" s="26">
        <f>SUM(E12+E36+E60+E68+E92)</f>
        <v>321</v>
      </c>
      <c r="F117" s="26">
        <f>SUM(F12+F36+F60+F68+F92)</f>
        <v>1786</v>
      </c>
      <c r="G117" s="27">
        <v>8.4</v>
      </c>
    </row>
    <row r="118" spans="1:7" s="28" customFormat="1" ht="21.75" customHeight="1" x14ac:dyDescent="0.2">
      <c r="A118" s="25"/>
      <c r="B118" s="17">
        <v>2001</v>
      </c>
      <c r="C118" s="26">
        <f>SUM(C13+C37+C61+C69+C93)</f>
        <v>1346</v>
      </c>
      <c r="D118" s="26">
        <f>SUM(D13+D37+D61+D69+D93)</f>
        <v>86</v>
      </c>
      <c r="E118" s="26">
        <f>SUM(E13+E37+E61+E69+E93)</f>
        <v>254</v>
      </c>
      <c r="F118" s="26">
        <f>SUM(F13+F37+F61+F69+F93)</f>
        <v>1686</v>
      </c>
      <c r="G118" s="27">
        <v>8.5</v>
      </c>
    </row>
    <row r="119" spans="1:7" s="28" customFormat="1" ht="21.75" customHeight="1" x14ac:dyDescent="0.2">
      <c r="A119" s="25"/>
      <c r="B119" s="17">
        <v>2002</v>
      </c>
      <c r="C119" s="26">
        <f>SUM(C14+C38+C62+C70+C94)</f>
        <v>1235</v>
      </c>
      <c r="D119" s="26">
        <f>SUM(D14+D38+D62+D70+D94)</f>
        <v>87</v>
      </c>
      <c r="E119" s="26">
        <f>SUM(E14+E38+E62+E70+E94)</f>
        <v>210</v>
      </c>
      <c r="F119" s="26">
        <f>SUM(F14+F38+F62+F70+F94)</f>
        <v>1532</v>
      </c>
      <c r="G119" s="27">
        <v>8</v>
      </c>
    </row>
    <row r="120" spans="1:7" s="28" customFormat="1" ht="24.95" customHeight="1" x14ac:dyDescent="0.2">
      <c r="B120" s="17">
        <v>2003</v>
      </c>
      <c r="C120" s="26">
        <f>SUM(C15+C39+C63+C71+C95)</f>
        <v>1129</v>
      </c>
      <c r="D120" s="26">
        <f>SUM(D15+D39+D63+D71+D95)</f>
        <v>65</v>
      </c>
      <c r="E120" s="26">
        <f>SUM(E15+E39+E63+E71+E95)</f>
        <v>204</v>
      </c>
      <c r="F120" s="26">
        <f>SUM(F15+F39+F63+F71+F95)</f>
        <v>1398</v>
      </c>
      <c r="G120" s="27">
        <v>7.7</v>
      </c>
    </row>
    <row r="121" spans="1:7" s="28" customFormat="1" ht="21.75" customHeight="1" x14ac:dyDescent="0.2">
      <c r="A121" s="25"/>
      <c r="B121" s="17">
        <v>2004</v>
      </c>
      <c r="C121" s="26">
        <f>SUM(C16+C40+C64+C72+C96)</f>
        <v>955</v>
      </c>
      <c r="D121" s="26">
        <f>SUM(D16+D40+D64+D72+D96)</f>
        <v>177</v>
      </c>
      <c r="E121" s="26">
        <f>SUM(E16+E40+E64+E72+E96)</f>
        <v>184</v>
      </c>
      <c r="F121" s="26">
        <f>SUM(F16+F40+F64+F72+F96)</f>
        <v>1316</v>
      </c>
      <c r="G121" s="27">
        <v>7.6</v>
      </c>
    </row>
    <row r="122" spans="1:7" s="28" customFormat="1" ht="21.75" customHeight="1" x14ac:dyDescent="0.2">
      <c r="A122" s="25"/>
      <c r="B122" s="17">
        <v>2005</v>
      </c>
      <c r="C122" s="26">
        <f>SUM(C17+C41+C73+C97)</f>
        <v>885</v>
      </c>
      <c r="D122" s="26">
        <f>SUM(D17+D41+D73+D97)</f>
        <v>161</v>
      </c>
      <c r="E122" s="26">
        <f>SUM(E17+E41+E73+E97)</f>
        <v>156</v>
      </c>
      <c r="F122" s="26">
        <f>SUM(F17+F41+F73+F97)</f>
        <v>1202</v>
      </c>
      <c r="G122" s="27">
        <v>7.1</v>
      </c>
    </row>
    <row r="123" spans="1:7" s="28" customFormat="1" ht="21.75" customHeight="1" x14ac:dyDescent="0.2">
      <c r="A123" s="25"/>
      <c r="B123" s="17">
        <v>2006</v>
      </c>
      <c r="C123" s="26">
        <f>SUM(C18+C42+C74+C98)</f>
        <v>874</v>
      </c>
      <c r="D123" s="26">
        <f>SUM(D18+D42+D74+D98)</f>
        <v>124</v>
      </c>
      <c r="E123" s="26">
        <f>SUM(E18+E42+E74+E98)</f>
        <v>161</v>
      </c>
      <c r="F123" s="26">
        <f>SUM(F18+F42+F74+F98)</f>
        <v>1159</v>
      </c>
      <c r="G123" s="27">
        <v>6.9</v>
      </c>
    </row>
    <row r="124" spans="1:7" s="28" customFormat="1" ht="21.75" customHeight="1" x14ac:dyDescent="0.2">
      <c r="B124" s="17">
        <v>2007</v>
      </c>
      <c r="C124" s="26">
        <f>C19+C43+C75+C99</f>
        <v>880</v>
      </c>
      <c r="D124" s="26">
        <f>SUM(D19+D43+D75+D99)</f>
        <v>94</v>
      </c>
      <c r="E124" s="26">
        <f>SUM(E19+E43+E75+E99)</f>
        <v>155</v>
      </c>
      <c r="F124" s="26">
        <f>SUM(F19+F43+F75+F99)</f>
        <v>1129</v>
      </c>
      <c r="G124" s="27">
        <v>6.7</v>
      </c>
    </row>
    <row r="125" spans="1:7" s="28" customFormat="1" ht="21.75" customHeight="1" x14ac:dyDescent="0.2">
      <c r="A125" s="25"/>
      <c r="B125" s="17">
        <v>2008</v>
      </c>
      <c r="C125" s="26">
        <f>C20+C44+C76+C100</f>
        <v>931</v>
      </c>
      <c r="D125" s="26">
        <f>SUM(D20+D44+D76+D100)</f>
        <v>82</v>
      </c>
      <c r="E125" s="26">
        <f>SUM(E20+E44+E76+E100)</f>
        <v>141</v>
      </c>
      <c r="F125" s="26">
        <f>SUM(F20+F44+F76+F100)</f>
        <v>1154</v>
      </c>
      <c r="G125" s="27">
        <v>7</v>
      </c>
    </row>
    <row r="126" spans="1:7" s="28" customFormat="1" ht="21.75" customHeight="1" x14ac:dyDescent="0.2">
      <c r="A126" s="25"/>
      <c r="B126" s="17">
        <v>2009</v>
      </c>
      <c r="C126" s="26">
        <f>C21+C45+C77+C101</f>
        <v>975</v>
      </c>
      <c r="D126" s="26">
        <f>SUM(D21+D45+D77+D101)</f>
        <v>75</v>
      </c>
      <c r="E126" s="26">
        <f>SUM(E21+E45+E77+E101)</f>
        <v>129</v>
      </c>
      <c r="F126" s="26">
        <f>SUM(F21+F45+F77+F101)</f>
        <v>1179</v>
      </c>
      <c r="G126" s="27">
        <v>7.1</v>
      </c>
    </row>
    <row r="127" spans="1:7" s="28" customFormat="1" ht="21.75" customHeight="1" x14ac:dyDescent="0.2">
      <c r="A127" s="25"/>
      <c r="B127" s="17">
        <v>2011</v>
      </c>
      <c r="C127" s="26">
        <f>SUM(C22+C46+C78+C102)</f>
        <v>960</v>
      </c>
      <c r="D127" s="26">
        <f>SUM(D22+D46+D78+D102)</f>
        <v>32</v>
      </c>
      <c r="E127" s="26">
        <f>SUM(E22+E46+E78+E102)</f>
        <v>119</v>
      </c>
      <c r="F127" s="26">
        <f>SUM(F22+F46+F78+F102)</f>
        <v>1111</v>
      </c>
      <c r="G127" s="27">
        <v>6.6</v>
      </c>
    </row>
    <row r="128" spans="1:7" s="28" customFormat="1" ht="21.75" customHeight="1" x14ac:dyDescent="0.2">
      <c r="A128" s="25"/>
      <c r="B128" s="17">
        <v>2012</v>
      </c>
      <c r="C128" s="26">
        <f>SUM(C23+C47+C79+C103)</f>
        <v>911</v>
      </c>
      <c r="D128" s="26">
        <f>SUM(D23+D47+D79+D103)</f>
        <v>24</v>
      </c>
      <c r="E128" s="26">
        <f>SUM(E23+E47+E79+E103)</f>
        <v>117</v>
      </c>
      <c r="F128" s="26">
        <f>SUM(F23+F47+F79+F103)</f>
        <v>1052</v>
      </c>
      <c r="G128" s="27">
        <v>6.33</v>
      </c>
    </row>
    <row r="129" spans="1:7" s="28" customFormat="1" ht="21.75" customHeight="1" x14ac:dyDescent="0.2">
      <c r="A129" s="25"/>
      <c r="B129" s="17">
        <v>2013</v>
      </c>
      <c r="C129" s="26">
        <f>SUM(C24+C48+C80+C104)</f>
        <v>894</v>
      </c>
      <c r="D129" s="26">
        <f>SUM(D24+D48+D80+D104)</f>
        <v>18</v>
      </c>
      <c r="E129" s="26">
        <f>SUM(E24+E48+E80+E104)</f>
        <v>118</v>
      </c>
      <c r="F129" s="26">
        <f>SUM(F24+F48+F80+F104)</f>
        <v>1030</v>
      </c>
      <c r="G129" s="27">
        <v>6.3</v>
      </c>
    </row>
    <row r="130" spans="1:7" s="28" customFormat="1" ht="21.75" customHeight="1" x14ac:dyDescent="0.2">
      <c r="A130" s="25"/>
      <c r="B130" s="17">
        <v>2014</v>
      </c>
      <c r="C130" s="26">
        <f>SUM(C25+C49+C81+C105)</f>
        <v>832</v>
      </c>
      <c r="D130" s="26">
        <f>SUM(D25+D49+D81+D105)</f>
        <v>16</v>
      </c>
      <c r="E130" s="26">
        <f>SUM(E25+E49+E81+E105)</f>
        <v>106</v>
      </c>
      <c r="F130" s="26">
        <f>SUM(F25+F49+F81+F105)</f>
        <v>954</v>
      </c>
      <c r="G130" s="27">
        <v>6</v>
      </c>
    </row>
    <row r="131" spans="1:7" s="28" customFormat="1" ht="21.75" customHeight="1" x14ac:dyDescent="0.2">
      <c r="A131" s="25"/>
      <c r="B131" s="17">
        <v>2015</v>
      </c>
      <c r="C131" s="26">
        <f>SUM(C26+C50+C82+C106)</f>
        <v>835</v>
      </c>
      <c r="D131" s="26">
        <f>SUM(D26+D50+D82+D106)</f>
        <v>15</v>
      </c>
      <c r="E131" s="26">
        <f>SUM(E26+E50+E82+E106)</f>
        <v>95</v>
      </c>
      <c r="F131" s="26">
        <f>SUM(F26+F50+F82+F106)</f>
        <v>945</v>
      </c>
      <c r="G131" s="27">
        <v>6.1</v>
      </c>
    </row>
    <row r="132" spans="1:7" s="28" customFormat="1" ht="21.75" customHeight="1" x14ac:dyDescent="0.2">
      <c r="A132" s="25"/>
      <c r="B132" s="17">
        <v>2016</v>
      </c>
      <c r="C132" s="26">
        <f>SUM(C27+C51+C83+C107)</f>
        <v>826</v>
      </c>
      <c r="D132" s="26">
        <f>SUM(D27+D51+D83+D107)</f>
        <v>18</v>
      </c>
      <c r="E132" s="26">
        <f>SUM(E27+E51+E83+E107)</f>
        <v>62</v>
      </c>
      <c r="F132" s="26">
        <f t="shared" ref="F132:F134" si="6">C132+D132+E132</f>
        <v>906</v>
      </c>
      <c r="G132" s="27">
        <f>100*F132/14032</f>
        <v>6.4566704675028506</v>
      </c>
    </row>
    <row r="133" spans="1:7" s="28" customFormat="1" ht="21.75" customHeight="1" x14ac:dyDescent="0.2">
      <c r="A133" s="25"/>
      <c r="B133" s="17">
        <v>2017</v>
      </c>
      <c r="C133" s="26">
        <f>SUM(C28+C52+C84+C108)</f>
        <v>792</v>
      </c>
      <c r="D133" s="26">
        <f>SUM(D28+D52+D84+D108)</f>
        <v>42</v>
      </c>
      <c r="E133" s="26">
        <f>SUM(E28+E52+E84+E108)</f>
        <v>80</v>
      </c>
      <c r="F133" s="26">
        <f t="shared" si="6"/>
        <v>914</v>
      </c>
      <c r="G133" s="27">
        <f>100*F133/15906</f>
        <v>5.746259273230228</v>
      </c>
    </row>
    <row r="134" spans="1:7" s="28" customFormat="1" ht="21.75" customHeight="1" x14ac:dyDescent="0.2">
      <c r="A134" s="25"/>
      <c r="B134" s="17">
        <v>2018</v>
      </c>
      <c r="C134" s="26">
        <f>SUM(C29+C53+C85+C109)</f>
        <v>775</v>
      </c>
      <c r="D134" s="26">
        <f>SUM(D29+D53+D85+D109)</f>
        <v>47</v>
      </c>
      <c r="E134" s="26">
        <f>SUM(E29+E53+E85+E109)</f>
        <v>72</v>
      </c>
      <c r="F134" s="26">
        <f t="shared" si="6"/>
        <v>894</v>
      </c>
      <c r="G134" s="27">
        <f>100*F134/15876</f>
        <v>5.6311413454270598</v>
      </c>
    </row>
    <row r="135" spans="1:7" s="28" customFormat="1" ht="21.75" customHeight="1" x14ac:dyDescent="0.2">
      <c r="A135" s="25"/>
      <c r="B135" s="17">
        <v>2019</v>
      </c>
      <c r="C135" s="26">
        <f>SUM(C30+C54+C86+C110)</f>
        <v>823</v>
      </c>
      <c r="D135" s="26">
        <f>SUM(D30+D54+D86+D110)</f>
        <v>61</v>
      </c>
      <c r="E135" s="26">
        <f>SUM(E30+E54+E86+E110)</f>
        <v>74</v>
      </c>
      <c r="F135" s="26">
        <f t="shared" ref="F135" si="7">C135+D135+E135</f>
        <v>958</v>
      </c>
      <c r="G135" s="27">
        <f>100*F135/15543</f>
        <v>6.1635462909348258</v>
      </c>
    </row>
    <row r="136" spans="1:7" s="28" customFormat="1" ht="21.75" customHeight="1" x14ac:dyDescent="0.2">
      <c r="A136" s="25"/>
      <c r="B136" s="17">
        <v>2020</v>
      </c>
      <c r="C136" s="26">
        <f>SUM(C31+C55+C87+C111)</f>
        <v>841</v>
      </c>
      <c r="D136" s="26">
        <f>SUM(D31+D55+D87+D111)</f>
        <v>69</v>
      </c>
      <c r="E136" s="26">
        <f>SUM(E31+E55+E87+E111)</f>
        <v>98</v>
      </c>
      <c r="F136" s="26">
        <f t="shared" ref="F136" si="8">C136+D136+E136</f>
        <v>1008</v>
      </c>
      <c r="G136" s="27">
        <f>100*F136/14870</f>
        <v>6.778749159381305</v>
      </c>
    </row>
    <row r="137" spans="1:7" s="28" customFormat="1" ht="8.25" customHeight="1" thickBot="1" x14ac:dyDescent="0.25">
      <c r="A137" s="33"/>
      <c r="B137" s="34"/>
      <c r="C137" s="35"/>
      <c r="D137" s="35"/>
      <c r="E137" s="35"/>
      <c r="F137" s="35"/>
      <c r="G137" s="36"/>
    </row>
    <row r="139" spans="1:7" s="39" customFormat="1" ht="20.25" x14ac:dyDescent="0.2">
      <c r="A139" s="37" t="s">
        <v>13</v>
      </c>
      <c r="B139" s="38"/>
      <c r="C139" s="38"/>
      <c r="D139" s="38"/>
    </row>
    <row r="142" spans="1:7" ht="23.25" x14ac:dyDescent="0.2">
      <c r="A142" s="40"/>
    </row>
    <row r="151" spans="1:10" s="7" customFormat="1" x14ac:dyDescent="0.2">
      <c r="A151" s="5"/>
      <c r="B151" s="6"/>
      <c r="C151" s="6"/>
      <c r="F151" s="8"/>
      <c r="G151" s="8"/>
      <c r="H151" s="8"/>
      <c r="I151" s="8"/>
      <c r="J151" s="8"/>
    </row>
  </sheetData>
  <mergeCells count="1">
    <mergeCell ref="D1:G1"/>
  </mergeCells>
  <printOptions horizontalCentered="1"/>
  <pageMargins left="0.39370078740157483" right="0.39370078740157483" top="0.78740157480314965" bottom="0.39370078740157483" header="0.51181102300000003" footer="0.51181102300000003"/>
  <pageSetup paperSize="9" scale="27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Nachwuchskräfte</vt:lpstr>
      <vt:lpstr>Nachwuchskräfte!Druckbereich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Saritzoglou</dc:creator>
  <cp:lastModifiedBy>Saritzoglou</cp:lastModifiedBy>
  <dcterms:created xsi:type="dcterms:W3CDTF">2019-07-15T12:37:15Z</dcterms:created>
  <dcterms:modified xsi:type="dcterms:W3CDTF">2021-04-14T11:08:32Z</dcterms:modified>
</cp:coreProperties>
</file>